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Rozpočet\Návrh rozpočtu r. 2025\ODBORY - ORJ\"/>
    </mc:Choice>
  </mc:AlternateContent>
  <xr:revisionPtr revIDLastSave="0" documentId="13_ncr:1_{B19C8B3C-F290-486A-9AA7-56091E5F0340}" xr6:coauthVersionLast="36" xr6:coauthVersionMax="36" xr10:uidLastSave="{00000000-0000-0000-0000-000000000000}"/>
  <bookViews>
    <workbookView xWindow="0" yWindow="0" windowWidth="28770" windowHeight="11595" xr2:uid="{00000000-000D-0000-FFFF-FFFF00000000}"/>
  </bookViews>
  <sheets>
    <sheet name="ORJ 1" sheetId="1" r:id="rId1"/>
  </sheets>
  <definedNames>
    <definedName name="_xlnm._FilterDatabase" localSheetId="0" hidden="1">'ORJ 1'!$A$1:$P$254</definedName>
    <definedName name="_xlnm.Print_Titles" localSheetId="0">'ORJ 1'!$1:$1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46" i="1" l="1"/>
  <c r="I250" i="1" l="1"/>
  <c r="I252" i="1" s="1"/>
  <c r="J250" i="1"/>
  <c r="J252" i="1" s="1"/>
  <c r="K250" i="1"/>
  <c r="K252" i="1" s="1"/>
  <c r="L250" i="1"/>
  <c r="L252" i="1" s="1"/>
  <c r="H250" i="1"/>
  <c r="H252" i="1" s="1"/>
  <c r="I240" i="1"/>
  <c r="J240" i="1"/>
  <c r="K240" i="1"/>
  <c r="L240" i="1"/>
  <c r="H240" i="1"/>
  <c r="I218" i="1"/>
  <c r="J218" i="1"/>
  <c r="K218" i="1"/>
  <c r="L218" i="1"/>
  <c r="H218" i="1"/>
  <c r="I212" i="1"/>
  <c r="J212" i="1"/>
  <c r="K212" i="1"/>
  <c r="L212" i="1"/>
  <c r="H212" i="1"/>
  <c r="I201" i="1"/>
  <c r="J201" i="1"/>
  <c r="K201" i="1"/>
  <c r="L201" i="1"/>
  <c r="H201" i="1"/>
  <c r="I197" i="1"/>
  <c r="J197" i="1"/>
  <c r="K197" i="1"/>
  <c r="L197" i="1"/>
  <c r="H197" i="1"/>
  <c r="I190" i="1"/>
  <c r="J190" i="1"/>
  <c r="K190" i="1"/>
  <c r="L190" i="1"/>
  <c r="H190" i="1"/>
  <c r="I182" i="1"/>
  <c r="J182" i="1"/>
  <c r="K182" i="1"/>
  <c r="L182" i="1"/>
  <c r="H182" i="1"/>
  <c r="I173" i="1"/>
  <c r="J173" i="1"/>
  <c r="K173" i="1"/>
  <c r="L173" i="1"/>
  <c r="H173" i="1"/>
  <c r="I167" i="1"/>
  <c r="J167" i="1"/>
  <c r="K167" i="1"/>
  <c r="L167" i="1"/>
  <c r="H167" i="1"/>
  <c r="I160" i="1"/>
  <c r="J160" i="1"/>
  <c r="K160" i="1"/>
  <c r="L160" i="1"/>
  <c r="H160" i="1"/>
  <c r="I155" i="1"/>
  <c r="J155" i="1"/>
  <c r="K155" i="1"/>
  <c r="L155" i="1"/>
  <c r="H155" i="1"/>
  <c r="I149" i="1"/>
  <c r="J149" i="1"/>
  <c r="K149" i="1"/>
  <c r="L149" i="1"/>
  <c r="H149" i="1"/>
  <c r="I126" i="1"/>
  <c r="J126" i="1"/>
  <c r="K126" i="1"/>
  <c r="L126" i="1"/>
  <c r="H126" i="1"/>
  <c r="I122" i="1"/>
  <c r="J122" i="1"/>
  <c r="K122" i="1"/>
  <c r="L122" i="1"/>
  <c r="H122" i="1"/>
  <c r="I118" i="1"/>
  <c r="J118" i="1"/>
  <c r="K118" i="1"/>
  <c r="L118" i="1"/>
  <c r="H118" i="1"/>
  <c r="I114" i="1"/>
  <c r="J114" i="1"/>
  <c r="K114" i="1"/>
  <c r="L114" i="1"/>
  <c r="H114" i="1"/>
  <c r="I110" i="1"/>
  <c r="J110" i="1"/>
  <c r="K110" i="1"/>
  <c r="L110" i="1"/>
  <c r="H110" i="1"/>
  <c r="I106" i="1"/>
  <c r="J106" i="1"/>
  <c r="K106" i="1"/>
  <c r="L106" i="1"/>
  <c r="H106" i="1"/>
  <c r="I102" i="1"/>
  <c r="J102" i="1"/>
  <c r="K102" i="1"/>
  <c r="L102" i="1"/>
  <c r="H102" i="1"/>
  <c r="I98" i="1"/>
  <c r="J98" i="1"/>
  <c r="K98" i="1"/>
  <c r="L98" i="1"/>
  <c r="H98" i="1"/>
  <c r="I94" i="1"/>
  <c r="J94" i="1"/>
  <c r="K94" i="1"/>
  <c r="L94" i="1"/>
  <c r="H94" i="1"/>
  <c r="I90" i="1"/>
  <c r="J90" i="1"/>
  <c r="K90" i="1"/>
  <c r="L90" i="1"/>
  <c r="H90" i="1"/>
  <c r="I85" i="1"/>
  <c r="J85" i="1"/>
  <c r="K85" i="1"/>
  <c r="L85" i="1"/>
  <c r="H85" i="1"/>
  <c r="I81" i="1"/>
  <c r="J81" i="1"/>
  <c r="K81" i="1"/>
  <c r="L81" i="1"/>
  <c r="H81" i="1"/>
  <c r="I77" i="1"/>
  <c r="J77" i="1"/>
  <c r="K77" i="1"/>
  <c r="L77" i="1"/>
  <c r="H77" i="1"/>
  <c r="I73" i="1"/>
  <c r="J73" i="1"/>
  <c r="K73" i="1"/>
  <c r="L73" i="1"/>
  <c r="H73" i="1"/>
  <c r="I69" i="1"/>
  <c r="J69" i="1"/>
  <c r="K69" i="1"/>
  <c r="L69" i="1"/>
  <c r="H69" i="1"/>
  <c r="I65" i="1"/>
  <c r="J65" i="1"/>
  <c r="K65" i="1"/>
  <c r="L65" i="1"/>
  <c r="H65" i="1"/>
  <c r="H61" i="1"/>
  <c r="I61" i="1"/>
  <c r="J61" i="1"/>
  <c r="K61" i="1"/>
  <c r="L61" i="1"/>
  <c r="I57" i="1"/>
  <c r="J57" i="1"/>
  <c r="K57" i="1"/>
  <c r="L57" i="1"/>
  <c r="H57" i="1"/>
  <c r="I53" i="1"/>
  <c r="J53" i="1"/>
  <c r="K53" i="1"/>
  <c r="L53" i="1"/>
  <c r="H53" i="1"/>
  <c r="I49" i="1"/>
  <c r="J49" i="1"/>
  <c r="K49" i="1"/>
  <c r="L49" i="1"/>
  <c r="H49" i="1"/>
  <c r="I45" i="1"/>
  <c r="J45" i="1"/>
  <c r="K45" i="1"/>
  <c r="L45" i="1"/>
  <c r="H45" i="1"/>
  <c r="K128" i="1" l="1"/>
  <c r="I128" i="1"/>
  <c r="L128" i="1"/>
  <c r="J128" i="1"/>
  <c r="I242" i="1"/>
  <c r="H242" i="1"/>
  <c r="K242" i="1"/>
  <c r="J242" i="1"/>
  <c r="L242" i="1"/>
  <c r="H128" i="1"/>
  <c r="H254" i="1" s="1"/>
  <c r="I254" i="1" l="1"/>
  <c r="K254" i="1"/>
  <c r="L254" i="1"/>
  <c r="J254" i="1"/>
</calcChain>
</file>

<file path=xl/sharedStrings.xml><?xml version="1.0" encoding="utf-8"?>
<sst xmlns="http://schemas.openxmlformats.org/spreadsheetml/2006/main" count="390" uniqueCount="136">
  <si>
    <t>ORJ</t>
  </si>
  <si>
    <t>Par</t>
  </si>
  <si>
    <t>Pol</t>
  </si>
  <si>
    <t>ORG</t>
  </si>
  <si>
    <t>Nas</t>
  </si>
  <si>
    <t>Zdr</t>
  </si>
  <si>
    <t>ÚZ</t>
  </si>
  <si>
    <t>Úč 2022 (1-12)</t>
  </si>
  <si>
    <t>Úč 2023 (1-12)</t>
  </si>
  <si>
    <t>NR 2025</t>
  </si>
  <si>
    <t>RU 2024 (1-6)</t>
  </si>
  <si>
    <t>Úč 2024 (1-6)</t>
  </si>
  <si>
    <t>Název org.</t>
  </si>
  <si>
    <t>Název účelového znaku</t>
  </si>
  <si>
    <t>Příj.z daně z příjmů fyz.osob placené plátci</t>
  </si>
  <si>
    <t>Příj.z daně z příjmů fyz.osob placené poplatníky</t>
  </si>
  <si>
    <t>Příj.z daně z příjmů fyz.osob vybírané srážkou</t>
  </si>
  <si>
    <t>Příj.z daně z příjmů právnických osob</t>
  </si>
  <si>
    <t>Příj.z daně z příjmů práv.osob - obcí, bez daně srážkové</t>
  </si>
  <si>
    <t>Příjem z daně z přidané hodnoty</t>
  </si>
  <si>
    <t>Příjem z odvodů za odnětí půdy ze zemědělského půdního fondu</t>
  </si>
  <si>
    <t>Příjem z poplatku za odnětí pozemku podle lesního zákona</t>
  </si>
  <si>
    <t>Příjem ze zrušeného poplatku za komunální odpad</t>
  </si>
  <si>
    <t>Příj.z poplatku ze psů</t>
  </si>
  <si>
    <t>Příj.z poplatku z pobytu</t>
  </si>
  <si>
    <t>Příj.z poplatku za užívání veřej.prostranství</t>
  </si>
  <si>
    <t>Popl. za obecní systém odpad. hosp. a za odkládání kom. odp. z nemov. věci</t>
  </si>
  <si>
    <t>Příj.ze zrušených místních poplatků</t>
  </si>
  <si>
    <t>Příj.ze správních poplatků</t>
  </si>
  <si>
    <t>Příj.ze zrušeného odvodu z loterií a podobných her kromě odvodu z VHP</t>
  </si>
  <si>
    <t>Příj.ze zrušeného odvodu z výherních hracích přístrojů</t>
  </si>
  <si>
    <t>Příjem z daně z hazardních her s výjimkou technických her neprovoz. prostřednictvím internetu</t>
  </si>
  <si>
    <t>Příjem z daně z technických her neprovozovaných prostřednictvím internetu</t>
  </si>
  <si>
    <t>Příj.z daně z nemovitých věcí</t>
  </si>
  <si>
    <t>Příspěvek obcím ke zmírnění dopadů kompenz.bonusu pro rok 2022</t>
  </si>
  <si>
    <t>Neinvest.přijaté transfery z všeobecné pokladní správy stát.rozpočtu</t>
  </si>
  <si>
    <t>Neinvest.přijaté transfery ze stát.rozpočtu v rámci souhrn.dotačního vztahu</t>
  </si>
  <si>
    <t>Ostatní přijaté vratky transferů a podobné příjmy</t>
  </si>
  <si>
    <t>Dopravní obslužnost veřejnými službami - smíšená</t>
  </si>
  <si>
    <t>Základní školy</t>
  </si>
  <si>
    <t>Ostatní záležitosti kultury</t>
  </si>
  <si>
    <t>Ostatní sportovní činnost</t>
  </si>
  <si>
    <t>Ostatní služby a činnosti v oblasti sociální prevence</t>
  </si>
  <si>
    <t>Neidentifikované příjmy</t>
  </si>
  <si>
    <t>Činnost místní správy</t>
  </si>
  <si>
    <t>Ostatní nedaňové příjmy jinde nezařazené</t>
  </si>
  <si>
    <t>Příjem z úroků</t>
  </si>
  <si>
    <t>Obecné příjmy a výdaje z finančních operací</t>
  </si>
  <si>
    <t>Příjem z podílů na zisku a dividend</t>
  </si>
  <si>
    <t>Kursové rozdíly v příjmech</t>
  </si>
  <si>
    <t>Úrokové příj.z fin.derivátů kromě příj.z derivátů k vl.dluhopisům</t>
  </si>
  <si>
    <t>Ostatní příjmy z výnosů finančního majetku</t>
  </si>
  <si>
    <t>Převody z ostatních vlastních fondů</t>
  </si>
  <si>
    <t>Převody vlastním fondům v rozpočtech územní úrovně</t>
  </si>
  <si>
    <t>Přijaté neinvestiční příspěvky a náhrady</t>
  </si>
  <si>
    <t>Ostatní činnosti j.n.</t>
  </si>
  <si>
    <t>Příjem z prodeje akcií</t>
  </si>
  <si>
    <t>OE - pohledávky z insolvenčního řízení</t>
  </si>
  <si>
    <t>OE - OIA</t>
  </si>
  <si>
    <t>OE - OIA - škodní řízení (423)</t>
  </si>
  <si>
    <t>OE - OIA - žádosti o informace</t>
  </si>
  <si>
    <t>Příj.z poskytování služeb, výrobků, prací, výkonů a práv</t>
  </si>
  <si>
    <t>OE - OIA - ost nedaň příjmy - odtah  (996)</t>
  </si>
  <si>
    <t>OE - OIA - ostatní (998)</t>
  </si>
  <si>
    <t>OE - SP - vymáhání sankčních plateb</t>
  </si>
  <si>
    <t>OE - úroky z běžných účtů</t>
  </si>
  <si>
    <t>OE - ost nedaň příjmy</t>
  </si>
  <si>
    <t>OE - ost nedaň příjmy - poštovné</t>
  </si>
  <si>
    <t>OE - komunální odpad - nem bez TP + RO</t>
  </si>
  <si>
    <t>OE - exekuční náklady - záloha Most</t>
  </si>
  <si>
    <t>OE - dotační a grantová politika - sport</t>
  </si>
  <si>
    <t>OE - dotační a grantová politika - kultura</t>
  </si>
  <si>
    <t>OE - dot a grantová politika - životní prostředí</t>
  </si>
  <si>
    <t>Ostatní ekologické záležitosti</t>
  </si>
  <si>
    <t>OE - dotační a grantová politika - sociální věci</t>
  </si>
  <si>
    <t>OE - individuál neprogramová dotace - ostatní</t>
  </si>
  <si>
    <t>OVV - vstupenky ÚMIC - platební terminál</t>
  </si>
  <si>
    <t>ČAD - splátky dluhu</t>
  </si>
  <si>
    <t>zálohy Paraska</t>
  </si>
  <si>
    <t>Nákup ostatních služeb</t>
  </si>
  <si>
    <t>Neinvestiční transfery krajům</t>
  </si>
  <si>
    <t>Ostatní neinvestiční transfery fyzickým osobám</t>
  </si>
  <si>
    <t>Konzultační, poradenské a právní služby</t>
  </si>
  <si>
    <t>Ostatní nákupy jinde nezařazené</t>
  </si>
  <si>
    <t>Vratky jistot</t>
  </si>
  <si>
    <t>Ostatní neinvestiční transfery rozpočtům územní úrovně</t>
  </si>
  <si>
    <t>Neinvestiční transfery fundacím, ústavům a o.p.s.</t>
  </si>
  <si>
    <t>Humanitární zahraniční pomoc</t>
  </si>
  <si>
    <t>Úroky vlastní</t>
  </si>
  <si>
    <t>Úrokové výdaje na fin.deriváty kromě derivátů k vl.dluhopisům</t>
  </si>
  <si>
    <t>Ostatní úroky a ostatní finanční výdaje</t>
  </si>
  <si>
    <t>Služby peněžních ústavů</t>
  </si>
  <si>
    <t>Platby daní státnímu rozpočtu</t>
  </si>
  <si>
    <t>Ostatní finanční operace</t>
  </si>
  <si>
    <t>Platby daní krajům, obcím a státním fondům</t>
  </si>
  <si>
    <t>Nespecifikované rezervy</t>
  </si>
  <si>
    <t>Ostatní neinvestiční výdaje jinde nezařazené</t>
  </si>
  <si>
    <t>Poskytnuté náhrady</t>
  </si>
  <si>
    <t>OE - systémová podpora vrcholového sportu</t>
  </si>
  <si>
    <t>Neinvest.transfery nefinančním podnikatelům - právnickým osobám</t>
  </si>
  <si>
    <t>Neinvestiční transfery spolkům</t>
  </si>
  <si>
    <t>OE - dary poskytované primátorem</t>
  </si>
  <si>
    <t>Ostatní neinvestiční transfery neziskovým a podobným osobám</t>
  </si>
  <si>
    <t>Dary fyzickým osobám</t>
  </si>
  <si>
    <t>Účelové neinvestiční transfery fyzickým osobám</t>
  </si>
  <si>
    <t>Neinvest.transfery nefinančním podnikatelům - fyzickým osobám</t>
  </si>
  <si>
    <t>Neinvestiční transfery cizím příspěvkovým organizacím</t>
  </si>
  <si>
    <t>Neinvestiční příspěvky zřízeným příspěvkovým organizacím</t>
  </si>
  <si>
    <t>Neinvest.transfery církvím a náboženským společnostem</t>
  </si>
  <si>
    <t>OE -dot a gr pol - přímá podpvolnočasaktdětí</t>
  </si>
  <si>
    <t>Ostatní záležitosti vzdělávání</t>
  </si>
  <si>
    <t>Ochrana druhů a stanovišť</t>
  </si>
  <si>
    <t>OE - program obnovy městské památkové zóny</t>
  </si>
  <si>
    <t>Zachování a obnova kulturních památek</t>
  </si>
  <si>
    <t>OE - FP vyčleněné RM - sport a zájm org</t>
  </si>
  <si>
    <t>Ozdravování hosp. zvířat, polních a spec. plodin a zvl. veterin. péče</t>
  </si>
  <si>
    <t>Činnosti muzeí a galerií</t>
  </si>
  <si>
    <t>Ostatní záležitosti kultury, církví a sdělovacích prostředků</t>
  </si>
  <si>
    <t>Využití volného času dětí a mládeže</t>
  </si>
  <si>
    <t>Ostatní zájmová činnost a rekreace</t>
  </si>
  <si>
    <t>Ostatní činnosti související se službami pro obyvatelstvo</t>
  </si>
  <si>
    <t>Odborné sociální poradenství</t>
  </si>
  <si>
    <t>Zm.stavu krátkodob.prostř.na BÚ kromě změn stavů účtů SFA, které tvoří kap.OSFA</t>
  </si>
  <si>
    <t>Aktivní krátkodobé operace řízení likvidity - příjmy</t>
  </si>
  <si>
    <t>Aktivní krátkodobé operace řízení likvidity - výdaje</t>
  </si>
  <si>
    <t>Uhrazené splátky dlouhodobých přijatých půjčených prostředků</t>
  </si>
  <si>
    <t>Nepřevedené částky vyrovnávající schodek a saldo státní pokladny</t>
  </si>
  <si>
    <t>Financování 1 - Odbor ekonomiky</t>
  </si>
  <si>
    <t>Položka</t>
  </si>
  <si>
    <t>Paragraf</t>
  </si>
  <si>
    <t>Nespecifikováno</t>
  </si>
  <si>
    <t>Příjmy 1 - Odbor ekonomiky</t>
  </si>
  <si>
    <t>VÝSLEDEK HOSPODAŘENÍ (P - V)</t>
  </si>
  <si>
    <t>Výdaje 1 - Odbor ekonomiky</t>
  </si>
  <si>
    <t>Příj. z daně z hazardních her</t>
  </si>
  <si>
    <t xml:space="preserve">Příj. z dílčí daně z technických her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</si>
</sst>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5" x14ac:knownFonts="1">
    <font>
      <sz val="11.25"/>
      <name val="Calibri"/>
    </font>
    <font>
      <b/>
      <sz val="10"/>
      <name val="Cambria"/>
      <family val="1"/>
      <charset val="238"/>
    </font>
    <font>
      <sz val="10"/>
      <name val="Cambria"/>
      <family val="1"/>
      <charset val="238"/>
    </font>
    <font>
      <sz val="10"/>
      <color rgb="FFFF0000"/>
      <name val="Cambria"/>
      <family val="1"/>
      <charset val="238"/>
    </font>
    <font>
      <sz val="10"/>
      <color rgb="FF00B050"/>
      <name val="Cambria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00B0F0"/>
        <bgColor indexed="64"/>
      </patternFill>
    </fill>
    <fill>
      <patternFill patternType="solid">
        <fgColor rgb="FFDEFFBD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7">
    <xf numFmtId="0" fontId="0" fillId="0" borderId="0" xfId="0"/>
    <xf numFmtId="164" fontId="1" fillId="2" borderId="0" xfId="0" applyNumberFormat="1" applyFont="1" applyFill="1" applyAlignment="1">
      <alignment horizontal="left" vertical="center" wrapText="1"/>
    </xf>
    <xf numFmtId="4" fontId="1" fillId="2" borderId="0" xfId="0" applyNumberFormat="1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left" vertical="center" wrapText="1"/>
    </xf>
    <xf numFmtId="0" fontId="2" fillId="0" borderId="0" xfId="0" applyFont="1"/>
    <xf numFmtId="164" fontId="2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vertical="center"/>
    </xf>
    <xf numFmtId="16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/>
    </xf>
    <xf numFmtId="164" fontId="1" fillId="3" borderId="1" xfId="0" applyNumberFormat="1" applyFont="1" applyFill="1" applyBorder="1" applyAlignment="1">
      <alignment vertical="center"/>
    </xf>
    <xf numFmtId="4" fontId="1" fillId="3" borderId="1" xfId="0" applyNumberFormat="1" applyFont="1" applyFill="1" applyBorder="1" applyAlignment="1">
      <alignment vertical="center"/>
    </xf>
    <xf numFmtId="49" fontId="1" fillId="3" borderId="1" xfId="0" applyNumberFormat="1" applyFont="1" applyFill="1" applyBorder="1" applyAlignment="1">
      <alignment vertical="center"/>
    </xf>
    <xf numFmtId="4" fontId="1" fillId="0" borderId="1" xfId="0" applyNumberFormat="1" applyFont="1" applyFill="1" applyBorder="1" applyAlignment="1">
      <alignment vertical="center"/>
    </xf>
    <xf numFmtId="4" fontId="1" fillId="0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4" fontId="3" fillId="4" borderId="1" xfId="0" applyNumberFormat="1" applyFont="1" applyFill="1" applyBorder="1" applyAlignment="1">
      <alignment vertical="center"/>
    </xf>
    <xf numFmtId="4" fontId="4" fillId="5" borderId="1" xfId="0" applyNumberFormat="1" applyFont="1" applyFill="1" applyBorder="1" applyAlignment="1">
      <alignment vertical="center"/>
    </xf>
    <xf numFmtId="4" fontId="3" fillId="5" borderId="1" xfId="0" applyNumberFormat="1" applyFont="1" applyFill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4" fontId="3" fillId="4" borderId="1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54"/>
  <sheetViews>
    <sheetView tabSelected="1" zoomScaleNormal="100" workbookViewId="0">
      <pane ySplit="1" topLeftCell="A2" activePane="bottomLeft" state="frozen"/>
      <selection pane="bottomLeft" activeCell="J1" sqref="J1"/>
    </sheetView>
  </sheetViews>
  <sheetFormatPr defaultColWidth="8.85546875" defaultRowHeight="12.75" x14ac:dyDescent="0.2"/>
  <cols>
    <col min="1" max="1" width="4" style="12" customWidth="1"/>
    <col min="2" max="3" width="4.7109375" style="12" customWidth="1"/>
    <col min="4" max="4" width="12.42578125" style="12" customWidth="1"/>
    <col min="5" max="5" width="5.42578125" style="12" customWidth="1"/>
    <col min="6" max="6" width="5" style="12" customWidth="1"/>
    <col min="7" max="7" width="6.28515625" style="12" customWidth="1"/>
    <col min="8" max="8" width="15.28515625" style="13" customWidth="1"/>
    <col min="9" max="9" width="14.7109375" style="13" customWidth="1"/>
    <col min="10" max="10" width="12.85546875" style="13" customWidth="1"/>
    <col min="11" max="11" width="14.42578125" style="13" customWidth="1"/>
    <col min="12" max="12" width="13.5703125" style="13" customWidth="1"/>
    <col min="13" max="13" width="39.42578125" style="14" customWidth="1"/>
    <col min="14" max="14" width="44.42578125" style="14" customWidth="1"/>
    <col min="15" max="15" width="55.7109375" style="14" customWidth="1"/>
    <col min="16" max="16" width="78" style="14" customWidth="1"/>
    <col min="17" max="16384" width="8.85546875" style="4"/>
  </cols>
  <sheetData>
    <row r="1" spans="1:16" ht="32.2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128</v>
      </c>
      <c r="N1" s="3" t="s">
        <v>12</v>
      </c>
      <c r="O1" s="3" t="s">
        <v>129</v>
      </c>
      <c r="P1" s="3" t="s">
        <v>13</v>
      </c>
    </row>
    <row r="2" spans="1:16" x14ac:dyDescent="0.2">
      <c r="J2" s="20"/>
    </row>
    <row r="3" spans="1:16" x14ac:dyDescent="0.2">
      <c r="A3" s="5">
        <v>1</v>
      </c>
      <c r="B3" s="5"/>
      <c r="C3" s="5">
        <v>1111</v>
      </c>
      <c r="D3" s="5"/>
      <c r="E3" s="5"/>
      <c r="F3" s="5"/>
      <c r="G3" s="5"/>
      <c r="H3" s="6">
        <v>140534.24937000001</v>
      </c>
      <c r="I3" s="6">
        <v>162295.64660000001</v>
      </c>
      <c r="J3" s="22">
        <v>192400</v>
      </c>
      <c r="K3" s="6">
        <v>178000</v>
      </c>
      <c r="L3" s="7">
        <v>83012.092359999995</v>
      </c>
      <c r="M3" s="8" t="s">
        <v>14</v>
      </c>
      <c r="N3" s="8"/>
      <c r="O3" s="8"/>
      <c r="P3" s="8"/>
    </row>
    <row r="4" spans="1:16" x14ac:dyDescent="0.2">
      <c r="A4" s="5">
        <v>1</v>
      </c>
      <c r="B4" s="5"/>
      <c r="C4" s="5">
        <v>1112</v>
      </c>
      <c r="D4" s="5"/>
      <c r="E4" s="5"/>
      <c r="F4" s="5"/>
      <c r="G4" s="5"/>
      <c r="H4" s="6">
        <v>12242.688959999999</v>
      </c>
      <c r="I4" s="6">
        <v>12960.39647</v>
      </c>
      <c r="J4" s="22">
        <v>15200</v>
      </c>
      <c r="K4" s="6">
        <v>12000</v>
      </c>
      <c r="L4" s="7">
        <v>2354.4555399999999</v>
      </c>
      <c r="M4" s="8" t="s">
        <v>15</v>
      </c>
      <c r="N4" s="8"/>
      <c r="O4" s="8"/>
      <c r="P4" s="8"/>
    </row>
    <row r="5" spans="1:16" x14ac:dyDescent="0.2">
      <c r="A5" s="5">
        <v>1</v>
      </c>
      <c r="B5" s="5"/>
      <c r="C5" s="5">
        <v>1113</v>
      </c>
      <c r="D5" s="5"/>
      <c r="E5" s="5"/>
      <c r="F5" s="5"/>
      <c r="G5" s="5"/>
      <c r="H5" s="6">
        <v>27217.349050000001</v>
      </c>
      <c r="I5" s="6">
        <v>37401.52577</v>
      </c>
      <c r="J5" s="22">
        <v>32000</v>
      </c>
      <c r="K5" s="6">
        <v>32000</v>
      </c>
      <c r="L5" s="7">
        <v>17435.393230000001</v>
      </c>
      <c r="M5" s="8" t="s">
        <v>16</v>
      </c>
      <c r="N5" s="8"/>
      <c r="O5" s="8"/>
      <c r="P5" s="8"/>
    </row>
    <row r="6" spans="1:16" x14ac:dyDescent="0.2">
      <c r="A6" s="5">
        <v>1</v>
      </c>
      <c r="B6" s="5"/>
      <c r="C6" s="5">
        <v>1121</v>
      </c>
      <c r="D6" s="5"/>
      <c r="E6" s="5"/>
      <c r="F6" s="5"/>
      <c r="G6" s="5"/>
      <c r="H6" s="6">
        <v>205604.59172999999</v>
      </c>
      <c r="I6" s="6">
        <v>271188.86881999997</v>
      </c>
      <c r="J6" s="22">
        <v>253300</v>
      </c>
      <c r="K6" s="6">
        <v>263000</v>
      </c>
      <c r="L6" s="7">
        <v>96002.643830000001</v>
      </c>
      <c r="M6" s="8" t="s">
        <v>17</v>
      </c>
      <c r="N6" s="8"/>
      <c r="O6" s="8"/>
      <c r="P6" s="8"/>
    </row>
    <row r="7" spans="1:16" x14ac:dyDescent="0.2">
      <c r="A7" s="5">
        <v>1</v>
      </c>
      <c r="B7" s="5"/>
      <c r="C7" s="5">
        <v>1122</v>
      </c>
      <c r="D7" s="5"/>
      <c r="E7" s="5"/>
      <c r="F7" s="5"/>
      <c r="G7" s="5"/>
      <c r="H7" s="6">
        <v>18980.62</v>
      </c>
      <c r="I7" s="6">
        <v>24747.31</v>
      </c>
      <c r="J7" s="20">
        <v>28000</v>
      </c>
      <c r="K7" s="6">
        <v>25000</v>
      </c>
      <c r="L7" s="7">
        <v>24464.02</v>
      </c>
      <c r="M7" s="8" t="s">
        <v>18</v>
      </c>
      <c r="N7" s="8"/>
      <c r="O7" s="8"/>
      <c r="P7" s="8"/>
    </row>
    <row r="8" spans="1:16" x14ac:dyDescent="0.2">
      <c r="A8" s="5">
        <v>1</v>
      </c>
      <c r="B8" s="5"/>
      <c r="C8" s="5">
        <v>1211</v>
      </c>
      <c r="D8" s="5"/>
      <c r="E8" s="5"/>
      <c r="F8" s="5"/>
      <c r="G8" s="5"/>
      <c r="H8" s="6">
        <v>467907.41480000003</v>
      </c>
      <c r="I8" s="6">
        <v>488122.99095000001</v>
      </c>
      <c r="J8" s="22">
        <v>497400</v>
      </c>
      <c r="K8" s="6">
        <v>518000</v>
      </c>
      <c r="L8" s="7">
        <v>232677.88599000001</v>
      </c>
      <c r="M8" s="8" t="s">
        <v>19</v>
      </c>
      <c r="N8" s="8"/>
      <c r="O8" s="8"/>
      <c r="P8" s="8"/>
    </row>
    <row r="9" spans="1:16" x14ac:dyDescent="0.2">
      <c r="A9" s="5">
        <v>1</v>
      </c>
      <c r="B9" s="5"/>
      <c r="C9" s="5">
        <v>1334</v>
      </c>
      <c r="D9" s="5"/>
      <c r="E9" s="5"/>
      <c r="F9" s="5"/>
      <c r="G9" s="5"/>
      <c r="H9" s="6"/>
      <c r="I9" s="6"/>
      <c r="J9" s="22"/>
      <c r="K9" s="6"/>
      <c r="L9" s="7">
        <v>16.507149999999999</v>
      </c>
      <c r="M9" s="8" t="s">
        <v>20</v>
      </c>
      <c r="N9" s="8"/>
      <c r="O9" s="8"/>
      <c r="P9" s="8"/>
    </row>
    <row r="10" spans="1:16" x14ac:dyDescent="0.2">
      <c r="A10" s="5">
        <v>1</v>
      </c>
      <c r="B10" s="5"/>
      <c r="C10" s="5">
        <v>1335</v>
      </c>
      <c r="D10" s="5"/>
      <c r="E10" s="5"/>
      <c r="F10" s="5"/>
      <c r="G10" s="5"/>
      <c r="H10" s="6"/>
      <c r="I10" s="6">
        <v>3.4596</v>
      </c>
      <c r="J10" s="22"/>
      <c r="K10" s="6"/>
      <c r="L10" s="7"/>
      <c r="M10" s="8" t="s">
        <v>21</v>
      </c>
      <c r="N10" s="8"/>
      <c r="O10" s="8"/>
      <c r="P10" s="8"/>
    </row>
    <row r="11" spans="1:16" x14ac:dyDescent="0.2">
      <c r="A11" s="5">
        <v>1</v>
      </c>
      <c r="B11" s="5"/>
      <c r="C11" s="5">
        <v>1337</v>
      </c>
      <c r="D11" s="5"/>
      <c r="E11" s="5"/>
      <c r="F11" s="5"/>
      <c r="G11" s="5"/>
      <c r="H11" s="6">
        <v>616.30999999999995</v>
      </c>
      <c r="I11" s="6"/>
      <c r="J11" s="22"/>
      <c r="K11" s="6"/>
      <c r="L11" s="7"/>
      <c r="M11" s="8" t="s">
        <v>22</v>
      </c>
      <c r="N11" s="8"/>
      <c r="O11" s="8"/>
      <c r="P11" s="8"/>
    </row>
    <row r="12" spans="1:16" x14ac:dyDescent="0.2">
      <c r="A12" s="5">
        <v>1</v>
      </c>
      <c r="B12" s="5"/>
      <c r="C12" s="5">
        <v>1341</v>
      </c>
      <c r="D12" s="5"/>
      <c r="E12" s="5"/>
      <c r="F12" s="5"/>
      <c r="G12" s="5"/>
      <c r="H12" s="6">
        <v>1908.5271700000001</v>
      </c>
      <c r="I12" s="6">
        <v>1934.3367000000001</v>
      </c>
      <c r="J12" s="20">
        <v>1800</v>
      </c>
      <c r="K12" s="6">
        <v>1800</v>
      </c>
      <c r="L12" s="7">
        <v>1382.0991300000001</v>
      </c>
      <c r="M12" s="8" t="s">
        <v>23</v>
      </c>
      <c r="N12" s="8"/>
      <c r="O12" s="8"/>
      <c r="P12" s="8"/>
    </row>
    <row r="13" spans="1:16" x14ac:dyDescent="0.2">
      <c r="A13" s="5">
        <v>1</v>
      </c>
      <c r="B13" s="5"/>
      <c r="C13" s="5">
        <v>1342</v>
      </c>
      <c r="D13" s="5"/>
      <c r="E13" s="5"/>
      <c r="F13" s="5"/>
      <c r="G13" s="5"/>
      <c r="H13" s="6">
        <v>1803.374</v>
      </c>
      <c r="I13" s="6">
        <v>2012.146</v>
      </c>
      <c r="J13" s="20">
        <v>1000</v>
      </c>
      <c r="K13" s="6">
        <v>1000</v>
      </c>
      <c r="L13" s="7">
        <v>419.06400000000002</v>
      </c>
      <c r="M13" s="8" t="s">
        <v>24</v>
      </c>
      <c r="N13" s="8"/>
      <c r="O13" s="8"/>
      <c r="P13" s="8"/>
    </row>
    <row r="14" spans="1:16" x14ac:dyDescent="0.2">
      <c r="A14" s="5">
        <v>1</v>
      </c>
      <c r="B14" s="5"/>
      <c r="C14" s="5">
        <v>1343</v>
      </c>
      <c r="D14" s="5"/>
      <c r="E14" s="5"/>
      <c r="F14" s="5"/>
      <c r="G14" s="5"/>
      <c r="H14" s="6">
        <v>1814.338</v>
      </c>
      <c r="I14" s="6">
        <v>848.80100000000004</v>
      </c>
      <c r="J14" s="20">
        <v>1500</v>
      </c>
      <c r="K14" s="6">
        <v>800</v>
      </c>
      <c r="L14" s="7">
        <v>1355.298</v>
      </c>
      <c r="M14" s="8" t="s">
        <v>25</v>
      </c>
      <c r="N14" s="8"/>
      <c r="O14" s="8"/>
      <c r="P14" s="8"/>
    </row>
    <row r="15" spans="1:16" x14ac:dyDescent="0.2">
      <c r="A15" s="5">
        <v>1</v>
      </c>
      <c r="B15" s="5"/>
      <c r="C15" s="5">
        <v>1345</v>
      </c>
      <c r="D15" s="5"/>
      <c r="E15" s="5"/>
      <c r="F15" s="5"/>
      <c r="G15" s="5"/>
      <c r="H15" s="6">
        <v>28939.855210000002</v>
      </c>
      <c r="I15" s="6">
        <v>27366.67697</v>
      </c>
      <c r="J15" s="22">
        <v>30000</v>
      </c>
      <c r="K15" s="6">
        <v>30000</v>
      </c>
      <c r="L15" s="7">
        <v>16980.50301</v>
      </c>
      <c r="M15" s="8" t="s">
        <v>26</v>
      </c>
      <c r="N15" s="8"/>
      <c r="O15" s="8"/>
      <c r="P15" s="8"/>
    </row>
    <row r="16" spans="1:16" x14ac:dyDescent="0.2">
      <c r="A16" s="5">
        <v>1</v>
      </c>
      <c r="B16" s="5"/>
      <c r="C16" s="5">
        <v>1349</v>
      </c>
      <c r="D16" s="5"/>
      <c r="E16" s="5"/>
      <c r="F16" s="5"/>
      <c r="G16" s="5"/>
      <c r="H16" s="6">
        <v>3.2759999999999998</v>
      </c>
      <c r="I16" s="6"/>
      <c r="J16" s="20"/>
      <c r="K16" s="6"/>
      <c r="L16" s="7"/>
      <c r="M16" s="8" t="s">
        <v>27</v>
      </c>
      <c r="N16" s="8"/>
      <c r="O16" s="8"/>
      <c r="P16" s="8"/>
    </row>
    <row r="17" spans="1:16" x14ac:dyDescent="0.2">
      <c r="A17" s="5">
        <v>1</v>
      </c>
      <c r="B17" s="5"/>
      <c r="C17" s="5">
        <v>1361</v>
      </c>
      <c r="D17" s="5"/>
      <c r="E17" s="5"/>
      <c r="F17" s="5"/>
      <c r="G17" s="5"/>
      <c r="H17" s="6">
        <v>7.9</v>
      </c>
      <c r="I17" s="6">
        <v>6.9</v>
      </c>
      <c r="J17" s="20">
        <v>10</v>
      </c>
      <c r="K17" s="6">
        <v>10</v>
      </c>
      <c r="L17" s="7">
        <v>3.2</v>
      </c>
      <c r="M17" s="8" t="s">
        <v>28</v>
      </c>
      <c r="N17" s="8"/>
      <c r="O17" s="8"/>
      <c r="P17" s="8"/>
    </row>
    <row r="18" spans="1:16" x14ac:dyDescent="0.2">
      <c r="A18" s="5">
        <v>1</v>
      </c>
      <c r="B18" s="5"/>
      <c r="C18" s="5">
        <v>1381</v>
      </c>
      <c r="D18" s="5"/>
      <c r="E18" s="5"/>
      <c r="F18" s="5"/>
      <c r="G18" s="5"/>
      <c r="H18" s="6">
        <v>6603.7753400000001</v>
      </c>
      <c r="I18" s="6">
        <v>6923.0799900000002</v>
      </c>
      <c r="J18" s="20">
        <v>4000</v>
      </c>
      <c r="K18" s="6">
        <v>1700</v>
      </c>
      <c r="L18" s="7">
        <v>2015.86528</v>
      </c>
      <c r="M18" s="8" t="s">
        <v>134</v>
      </c>
      <c r="N18" s="8"/>
      <c r="O18" s="8"/>
      <c r="P18" s="8"/>
    </row>
    <row r="19" spans="1:16" x14ac:dyDescent="0.2">
      <c r="A19" s="5">
        <v>1</v>
      </c>
      <c r="B19" s="5"/>
      <c r="C19" s="5">
        <v>1382</v>
      </c>
      <c r="D19" s="5"/>
      <c r="E19" s="5"/>
      <c r="F19" s="5"/>
      <c r="G19" s="5"/>
      <c r="H19" s="6">
        <v>4.7793400000000004</v>
      </c>
      <c r="I19" s="6">
        <v>7.8369999999999995E-2</v>
      </c>
      <c r="J19" s="20"/>
      <c r="K19" s="6"/>
      <c r="L19" s="7"/>
      <c r="M19" s="8" t="s">
        <v>29</v>
      </c>
      <c r="N19" s="8"/>
      <c r="O19" s="8"/>
      <c r="P19" s="8"/>
    </row>
    <row r="20" spans="1:16" x14ac:dyDescent="0.2">
      <c r="A20" s="5">
        <v>1</v>
      </c>
      <c r="B20" s="5"/>
      <c r="C20" s="5">
        <v>1383</v>
      </c>
      <c r="D20" s="5"/>
      <c r="E20" s="5"/>
      <c r="F20" s="5"/>
      <c r="G20" s="5"/>
      <c r="H20" s="6">
        <v>513.37876000000006</v>
      </c>
      <c r="I20" s="6"/>
      <c r="J20" s="20"/>
      <c r="K20" s="6"/>
      <c r="L20" s="7"/>
      <c r="M20" s="8" t="s">
        <v>30</v>
      </c>
      <c r="N20" s="8"/>
      <c r="O20" s="8"/>
      <c r="P20" s="8"/>
    </row>
    <row r="21" spans="1:16" x14ac:dyDescent="0.2">
      <c r="A21" s="5">
        <v>1</v>
      </c>
      <c r="B21" s="5"/>
      <c r="C21" s="5">
        <v>1385</v>
      </c>
      <c r="D21" s="5"/>
      <c r="E21" s="5"/>
      <c r="F21" s="5"/>
      <c r="G21" s="5"/>
      <c r="H21" s="6">
        <v>3399.9329600000001</v>
      </c>
      <c r="I21" s="6">
        <v>1979.03709</v>
      </c>
      <c r="J21" s="20">
        <v>0</v>
      </c>
      <c r="K21" s="6"/>
      <c r="L21" s="7"/>
      <c r="M21" s="8" t="s">
        <v>135</v>
      </c>
      <c r="N21" s="8"/>
      <c r="O21" s="8"/>
      <c r="P21" s="8"/>
    </row>
    <row r="22" spans="1:16" x14ac:dyDescent="0.2">
      <c r="A22" s="5">
        <v>1</v>
      </c>
      <c r="B22" s="5"/>
      <c r="C22" s="5">
        <v>1386</v>
      </c>
      <c r="D22" s="5"/>
      <c r="E22" s="5"/>
      <c r="F22" s="5"/>
      <c r="G22" s="5"/>
      <c r="H22" s="6"/>
      <c r="I22" s="6"/>
      <c r="J22" s="20">
        <v>3500</v>
      </c>
      <c r="K22" s="6"/>
      <c r="L22" s="7">
        <v>1867.32017</v>
      </c>
      <c r="M22" s="8" t="s">
        <v>31</v>
      </c>
      <c r="N22" s="8"/>
      <c r="O22" s="8"/>
      <c r="P22" s="8"/>
    </row>
    <row r="23" spans="1:16" x14ac:dyDescent="0.2">
      <c r="A23" s="5">
        <v>1</v>
      </c>
      <c r="B23" s="5"/>
      <c r="C23" s="5">
        <v>1387</v>
      </c>
      <c r="D23" s="5"/>
      <c r="E23" s="5"/>
      <c r="F23" s="5"/>
      <c r="G23" s="5"/>
      <c r="H23" s="6"/>
      <c r="I23" s="6"/>
      <c r="J23" s="20">
        <v>1500</v>
      </c>
      <c r="K23" s="6"/>
      <c r="L23" s="7">
        <v>944.50939000000005</v>
      </c>
      <c r="M23" s="8" t="s">
        <v>32</v>
      </c>
      <c r="N23" s="8"/>
      <c r="O23" s="8"/>
      <c r="P23" s="8"/>
    </row>
    <row r="24" spans="1:16" x14ac:dyDescent="0.2">
      <c r="A24" s="5">
        <v>1</v>
      </c>
      <c r="B24" s="5"/>
      <c r="C24" s="5">
        <v>1511</v>
      </c>
      <c r="D24" s="5"/>
      <c r="E24" s="5"/>
      <c r="F24" s="5"/>
      <c r="G24" s="5"/>
      <c r="H24" s="6">
        <v>62377.463629999998</v>
      </c>
      <c r="I24" s="6">
        <v>61812.838100000001</v>
      </c>
      <c r="J24" s="23">
        <v>102000</v>
      </c>
      <c r="K24" s="6">
        <v>102000</v>
      </c>
      <c r="L24" s="7">
        <v>72843.693360000005</v>
      </c>
      <c r="M24" s="8" t="s">
        <v>33</v>
      </c>
      <c r="N24" s="8"/>
      <c r="O24" s="8"/>
      <c r="P24" s="8"/>
    </row>
    <row r="25" spans="1:16" x14ac:dyDescent="0.2">
      <c r="A25" s="5">
        <v>1</v>
      </c>
      <c r="B25" s="5"/>
      <c r="C25" s="5">
        <v>4111</v>
      </c>
      <c r="D25" s="5"/>
      <c r="E25" s="5"/>
      <c r="F25" s="5"/>
      <c r="G25" s="5">
        <v>98043</v>
      </c>
      <c r="H25" s="6">
        <v>3237.0306999999998</v>
      </c>
      <c r="I25" s="6"/>
      <c r="J25" s="20"/>
      <c r="K25" s="6"/>
      <c r="L25" s="7"/>
      <c r="M25" s="8" t="s">
        <v>35</v>
      </c>
      <c r="N25" s="8"/>
      <c r="O25" s="8"/>
      <c r="P25" s="8" t="s">
        <v>34</v>
      </c>
    </row>
    <row r="26" spans="1:16" x14ac:dyDescent="0.2">
      <c r="A26" s="5">
        <v>1</v>
      </c>
      <c r="B26" s="5"/>
      <c r="C26" s="5">
        <v>4112</v>
      </c>
      <c r="D26" s="5"/>
      <c r="E26" s="5"/>
      <c r="F26" s="5"/>
      <c r="G26" s="5"/>
      <c r="H26" s="6">
        <v>57783.8</v>
      </c>
      <c r="I26" s="6">
        <v>60067.8</v>
      </c>
      <c r="J26" s="22">
        <v>57583.3</v>
      </c>
      <c r="K26" s="6">
        <v>58352.3</v>
      </c>
      <c r="L26" s="7">
        <v>27938.400000000001</v>
      </c>
      <c r="M26" s="8" t="s">
        <v>36</v>
      </c>
      <c r="N26" s="8"/>
      <c r="O26" s="8"/>
      <c r="P26" s="8"/>
    </row>
    <row r="27" spans="1:16" x14ac:dyDescent="0.2">
      <c r="A27" s="5">
        <v>1</v>
      </c>
      <c r="B27" s="5">
        <v>2295</v>
      </c>
      <c r="C27" s="5">
        <v>2229</v>
      </c>
      <c r="D27" s="5"/>
      <c r="E27" s="5"/>
      <c r="F27" s="5"/>
      <c r="G27" s="5"/>
      <c r="H27" s="6"/>
      <c r="I27" s="6">
        <v>500</v>
      </c>
      <c r="J27" s="20"/>
      <c r="K27" s="6"/>
      <c r="L27" s="7"/>
      <c r="M27" s="8" t="s">
        <v>37</v>
      </c>
      <c r="N27" s="8"/>
      <c r="O27" s="8" t="s">
        <v>38</v>
      </c>
      <c r="P27" s="8"/>
    </row>
    <row r="28" spans="1:16" x14ac:dyDescent="0.2">
      <c r="A28" s="5">
        <v>1</v>
      </c>
      <c r="B28" s="5">
        <v>3113</v>
      </c>
      <c r="C28" s="5">
        <v>2229</v>
      </c>
      <c r="D28" s="5"/>
      <c r="E28" s="5"/>
      <c r="F28" s="5"/>
      <c r="G28" s="5"/>
      <c r="H28" s="6">
        <v>1.4219999999999999</v>
      </c>
      <c r="I28" s="6">
        <v>2.956</v>
      </c>
      <c r="J28" s="20"/>
      <c r="K28" s="6"/>
      <c r="L28" s="7"/>
      <c r="M28" s="8" t="s">
        <v>37</v>
      </c>
      <c r="N28" s="8"/>
      <c r="O28" s="8" t="s">
        <v>39</v>
      </c>
      <c r="P28" s="8"/>
    </row>
    <row r="29" spans="1:16" x14ac:dyDescent="0.2">
      <c r="A29" s="5">
        <v>1</v>
      </c>
      <c r="B29" s="5">
        <v>3319</v>
      </c>
      <c r="C29" s="5">
        <v>2229</v>
      </c>
      <c r="D29" s="5"/>
      <c r="E29" s="5"/>
      <c r="F29" s="5"/>
      <c r="G29" s="5"/>
      <c r="H29" s="6">
        <v>18</v>
      </c>
      <c r="I29" s="6">
        <v>20.606999999999999</v>
      </c>
      <c r="J29" s="20"/>
      <c r="K29" s="6"/>
      <c r="L29" s="7">
        <v>3.1760000000000002</v>
      </c>
      <c r="M29" s="8" t="s">
        <v>37</v>
      </c>
      <c r="N29" s="8"/>
      <c r="O29" s="8" t="s">
        <v>40</v>
      </c>
      <c r="P29" s="8"/>
    </row>
    <row r="30" spans="1:16" x14ac:dyDescent="0.2">
      <c r="A30" s="5">
        <v>1</v>
      </c>
      <c r="B30" s="5">
        <v>3419</v>
      </c>
      <c r="C30" s="5">
        <v>2229</v>
      </c>
      <c r="D30" s="5"/>
      <c r="E30" s="5"/>
      <c r="F30" s="5"/>
      <c r="G30" s="5"/>
      <c r="H30" s="6"/>
      <c r="I30" s="6">
        <v>161.4751</v>
      </c>
      <c r="J30" s="20"/>
      <c r="K30" s="6"/>
      <c r="L30" s="7"/>
      <c r="M30" s="8" t="s">
        <v>37</v>
      </c>
      <c r="N30" s="8"/>
      <c r="O30" s="8" t="s">
        <v>41</v>
      </c>
      <c r="P30" s="8"/>
    </row>
    <row r="31" spans="1:16" x14ac:dyDescent="0.2">
      <c r="A31" s="5">
        <v>1</v>
      </c>
      <c r="B31" s="5">
        <v>4379</v>
      </c>
      <c r="C31" s="5">
        <v>2229</v>
      </c>
      <c r="D31" s="5"/>
      <c r="E31" s="5"/>
      <c r="F31" s="5"/>
      <c r="G31" s="5"/>
      <c r="H31" s="6">
        <v>11</v>
      </c>
      <c r="I31" s="6">
        <v>7</v>
      </c>
      <c r="J31" s="20"/>
      <c r="K31" s="6"/>
      <c r="L31" s="7">
        <v>18.939</v>
      </c>
      <c r="M31" s="8" t="s">
        <v>37</v>
      </c>
      <c r="N31" s="8"/>
      <c r="O31" s="8" t="s">
        <v>42</v>
      </c>
      <c r="P31" s="8"/>
    </row>
    <row r="32" spans="1:16" x14ac:dyDescent="0.2">
      <c r="A32" s="5">
        <v>1</v>
      </c>
      <c r="B32" s="5">
        <v>6171</v>
      </c>
      <c r="C32" s="5">
        <v>2328</v>
      </c>
      <c r="D32" s="5"/>
      <c r="E32" s="5"/>
      <c r="F32" s="5"/>
      <c r="G32" s="5"/>
      <c r="H32" s="6">
        <v>9.8000000000000004E-2</v>
      </c>
      <c r="I32" s="6">
        <v>-50.25</v>
      </c>
      <c r="J32" s="20"/>
      <c r="K32" s="6"/>
      <c r="L32" s="7">
        <v>-19.3</v>
      </c>
      <c r="M32" s="8" t="s">
        <v>43</v>
      </c>
      <c r="N32" s="8"/>
      <c r="O32" s="8" t="s">
        <v>44</v>
      </c>
      <c r="P32" s="8"/>
    </row>
    <row r="33" spans="1:16" x14ac:dyDescent="0.2">
      <c r="A33" s="5">
        <v>1</v>
      </c>
      <c r="B33" s="5">
        <v>6171</v>
      </c>
      <c r="C33" s="5">
        <v>2329</v>
      </c>
      <c r="D33" s="5"/>
      <c r="E33" s="5"/>
      <c r="F33" s="5"/>
      <c r="G33" s="5"/>
      <c r="H33" s="6">
        <v>2.6</v>
      </c>
      <c r="I33" s="6"/>
      <c r="J33" s="20"/>
      <c r="K33" s="6"/>
      <c r="L33" s="7"/>
      <c r="M33" s="8" t="s">
        <v>45</v>
      </c>
      <c r="N33" s="8"/>
      <c r="O33" s="8" t="s">
        <v>44</v>
      </c>
      <c r="P33" s="8"/>
    </row>
    <row r="34" spans="1:16" x14ac:dyDescent="0.2">
      <c r="A34" s="5">
        <v>1</v>
      </c>
      <c r="B34" s="5">
        <v>6310</v>
      </c>
      <c r="C34" s="5">
        <v>2141</v>
      </c>
      <c r="D34" s="5"/>
      <c r="E34" s="5"/>
      <c r="F34" s="5"/>
      <c r="G34" s="5"/>
      <c r="H34" s="6">
        <v>12250.031419999999</v>
      </c>
      <c r="I34" s="6">
        <v>8416.5933700000005</v>
      </c>
      <c r="J34" s="20">
        <v>9000</v>
      </c>
      <c r="K34" s="6">
        <v>8000</v>
      </c>
      <c r="L34" s="7">
        <v>4289.8404300000002</v>
      </c>
      <c r="M34" s="8" t="s">
        <v>46</v>
      </c>
      <c r="N34" s="8"/>
      <c r="O34" s="8" t="s">
        <v>47</v>
      </c>
      <c r="P34" s="8"/>
    </row>
    <row r="35" spans="1:16" x14ac:dyDescent="0.2">
      <c r="A35" s="5">
        <v>1</v>
      </c>
      <c r="B35" s="5">
        <v>6310</v>
      </c>
      <c r="C35" s="5">
        <v>2142</v>
      </c>
      <c r="D35" s="5"/>
      <c r="E35" s="5"/>
      <c r="F35" s="5"/>
      <c r="G35" s="5"/>
      <c r="H35" s="6">
        <v>24.242000000000001</v>
      </c>
      <c r="I35" s="6">
        <v>30.32038</v>
      </c>
      <c r="J35" s="20">
        <v>100</v>
      </c>
      <c r="K35" s="6">
        <v>50</v>
      </c>
      <c r="L35" s="7">
        <v>61.179810000000003</v>
      </c>
      <c r="M35" s="8" t="s">
        <v>48</v>
      </c>
      <c r="N35" s="8"/>
      <c r="O35" s="8" t="s">
        <v>47</v>
      </c>
      <c r="P35" s="8"/>
    </row>
    <row r="36" spans="1:16" x14ac:dyDescent="0.2">
      <c r="A36" s="5">
        <v>1</v>
      </c>
      <c r="B36" s="5">
        <v>6310</v>
      </c>
      <c r="C36" s="5">
        <v>2143</v>
      </c>
      <c r="D36" s="5"/>
      <c r="E36" s="5"/>
      <c r="F36" s="5"/>
      <c r="G36" s="5"/>
      <c r="H36" s="6">
        <v>0</v>
      </c>
      <c r="I36" s="6">
        <v>284.04788000000002</v>
      </c>
      <c r="J36" s="22"/>
      <c r="K36" s="6"/>
      <c r="L36" s="7">
        <v>0.98614000000000002</v>
      </c>
      <c r="M36" s="8" t="s">
        <v>49</v>
      </c>
      <c r="N36" s="8"/>
      <c r="O36" s="8" t="s">
        <v>47</v>
      </c>
      <c r="P36" s="8"/>
    </row>
    <row r="37" spans="1:16" x14ac:dyDescent="0.2">
      <c r="A37" s="5">
        <v>1</v>
      </c>
      <c r="B37" s="5">
        <v>6310</v>
      </c>
      <c r="C37" s="5">
        <v>2148</v>
      </c>
      <c r="D37" s="5"/>
      <c r="E37" s="5"/>
      <c r="F37" s="5"/>
      <c r="G37" s="5"/>
      <c r="H37" s="6">
        <v>44063.321000000004</v>
      </c>
      <c r="I37" s="6">
        <v>56258.939700000003</v>
      </c>
      <c r="J37" s="22">
        <v>20000</v>
      </c>
      <c r="K37" s="6">
        <v>50000</v>
      </c>
      <c r="L37" s="7">
        <v>160.06726</v>
      </c>
      <c r="M37" s="8" t="s">
        <v>50</v>
      </c>
      <c r="N37" s="8"/>
      <c r="O37" s="8" t="s">
        <v>47</v>
      </c>
      <c r="P37" s="8"/>
    </row>
    <row r="38" spans="1:16" x14ac:dyDescent="0.2">
      <c r="A38" s="5">
        <v>1</v>
      </c>
      <c r="B38" s="5">
        <v>6310</v>
      </c>
      <c r="C38" s="5">
        <v>2149</v>
      </c>
      <c r="D38" s="5"/>
      <c r="E38" s="5"/>
      <c r="F38" s="5"/>
      <c r="G38" s="5"/>
      <c r="H38" s="6">
        <v>17899.12</v>
      </c>
      <c r="I38" s="6">
        <v>19711.3838</v>
      </c>
      <c r="J38" s="22">
        <v>15000</v>
      </c>
      <c r="K38" s="6">
        <v>15000</v>
      </c>
      <c r="L38" s="7">
        <v>8160.6558800000003</v>
      </c>
      <c r="M38" s="8" t="s">
        <v>51</v>
      </c>
      <c r="N38" s="8"/>
      <c r="O38" s="8" t="s">
        <v>47</v>
      </c>
      <c r="P38" s="8"/>
    </row>
    <row r="39" spans="1:16" x14ac:dyDescent="0.2">
      <c r="A39" s="5">
        <v>1</v>
      </c>
      <c r="B39" s="5">
        <v>6330</v>
      </c>
      <c r="C39" s="5">
        <v>4132</v>
      </c>
      <c r="D39" s="5"/>
      <c r="E39" s="5"/>
      <c r="F39" s="5"/>
      <c r="G39" s="5"/>
      <c r="H39" s="6">
        <v>1664.9169999999999</v>
      </c>
      <c r="I39" s="6">
        <v>1511.36843</v>
      </c>
      <c r="J39" s="20"/>
      <c r="K39" s="6"/>
      <c r="L39" s="7">
        <v>860.375</v>
      </c>
      <c r="M39" s="8" t="s">
        <v>52</v>
      </c>
      <c r="N39" s="8"/>
      <c r="O39" s="8" t="s">
        <v>53</v>
      </c>
      <c r="P39" s="8"/>
    </row>
    <row r="40" spans="1:16" x14ac:dyDescent="0.2">
      <c r="A40" s="5">
        <v>1</v>
      </c>
      <c r="B40" s="5">
        <v>6409</v>
      </c>
      <c r="C40" s="5">
        <v>2324</v>
      </c>
      <c r="D40" s="5"/>
      <c r="E40" s="5"/>
      <c r="F40" s="5"/>
      <c r="G40" s="5"/>
      <c r="H40" s="6">
        <v>17.001000000000001</v>
      </c>
      <c r="I40" s="6">
        <v>4.3940000000000001</v>
      </c>
      <c r="J40" s="20"/>
      <c r="K40" s="6"/>
      <c r="L40" s="7"/>
      <c r="M40" s="8" t="s">
        <v>54</v>
      </c>
      <c r="N40" s="8"/>
      <c r="O40" s="8" t="s">
        <v>55</v>
      </c>
      <c r="P40" s="8"/>
    </row>
    <row r="41" spans="1:16" x14ac:dyDescent="0.2">
      <c r="A41" s="5">
        <v>1</v>
      </c>
      <c r="B41" s="5">
        <v>6409</v>
      </c>
      <c r="C41" s="5">
        <v>2328</v>
      </c>
      <c r="D41" s="5"/>
      <c r="E41" s="5"/>
      <c r="F41" s="5"/>
      <c r="G41" s="5"/>
      <c r="H41" s="6">
        <v>0</v>
      </c>
      <c r="I41" s="6">
        <v>0.2</v>
      </c>
      <c r="J41" s="20"/>
      <c r="K41" s="6"/>
      <c r="L41" s="7">
        <v>0</v>
      </c>
      <c r="M41" s="8" t="s">
        <v>43</v>
      </c>
      <c r="N41" s="8"/>
      <c r="O41" s="8" t="s">
        <v>55</v>
      </c>
      <c r="P41" s="8"/>
    </row>
    <row r="42" spans="1:16" x14ac:dyDescent="0.2">
      <c r="A42" s="5">
        <v>1</v>
      </c>
      <c r="B42" s="5">
        <v>6409</v>
      </c>
      <c r="C42" s="5">
        <v>2329</v>
      </c>
      <c r="D42" s="5"/>
      <c r="E42" s="5"/>
      <c r="F42" s="5"/>
      <c r="G42" s="5"/>
      <c r="H42" s="6">
        <v>2.0550000000000002</v>
      </c>
      <c r="I42" s="6">
        <v>2.2200000000000002</v>
      </c>
      <c r="J42" s="20"/>
      <c r="K42" s="6"/>
      <c r="L42" s="7">
        <v>1.38</v>
      </c>
      <c r="M42" s="8" t="s">
        <v>45</v>
      </c>
      <c r="N42" s="8"/>
      <c r="O42" s="8" t="s">
        <v>55</v>
      </c>
      <c r="P42" s="8"/>
    </row>
    <row r="43" spans="1:16" x14ac:dyDescent="0.2">
      <c r="A43" s="5">
        <v>1</v>
      </c>
      <c r="B43" s="5">
        <v>6409</v>
      </c>
      <c r="C43" s="5">
        <v>3201</v>
      </c>
      <c r="D43" s="5"/>
      <c r="E43" s="5"/>
      <c r="F43" s="5"/>
      <c r="G43" s="5"/>
      <c r="H43" s="6">
        <v>50</v>
      </c>
      <c r="I43" s="6"/>
      <c r="J43" s="20"/>
      <c r="K43" s="6"/>
      <c r="L43" s="7"/>
      <c r="M43" s="8" t="s">
        <v>56</v>
      </c>
      <c r="N43" s="8"/>
      <c r="O43" s="8" t="s">
        <v>55</v>
      </c>
      <c r="P43" s="8"/>
    </row>
    <row r="44" spans="1:16" x14ac:dyDescent="0.2">
      <c r="J44" s="20"/>
    </row>
    <row r="45" spans="1:16" x14ac:dyDescent="0.2">
      <c r="A45" s="9" t="s">
        <v>130</v>
      </c>
      <c r="B45" s="9"/>
      <c r="C45" s="9"/>
      <c r="D45" s="9"/>
      <c r="E45" s="9"/>
      <c r="F45" s="9"/>
      <c r="G45" s="9"/>
      <c r="H45" s="10">
        <f>SUM(H2:H44)</f>
        <v>1117504.4624399999</v>
      </c>
      <c r="I45" s="10">
        <f t="shared" ref="I45:L45" si="0">SUM(I2:I44)</f>
        <v>1246533.1480899998</v>
      </c>
      <c r="J45" s="10">
        <f t="shared" si="0"/>
        <v>1265293.3</v>
      </c>
      <c r="K45" s="10">
        <f t="shared" si="0"/>
        <v>1296712.3</v>
      </c>
      <c r="L45" s="10">
        <f t="shared" si="0"/>
        <v>595250.24996000016</v>
      </c>
      <c r="M45" s="11"/>
      <c r="N45" s="11"/>
      <c r="O45" s="11"/>
      <c r="P45" s="11"/>
    </row>
    <row r="46" spans="1:16" x14ac:dyDescent="0.2">
      <c r="J46" s="20"/>
    </row>
    <row r="47" spans="1:16" x14ac:dyDescent="0.2">
      <c r="A47" s="5">
        <v>1</v>
      </c>
      <c r="B47" s="5">
        <v>6409</v>
      </c>
      <c r="C47" s="5">
        <v>2324</v>
      </c>
      <c r="D47" s="5">
        <v>48</v>
      </c>
      <c r="E47" s="5"/>
      <c r="F47" s="5"/>
      <c r="G47" s="5"/>
      <c r="H47" s="6">
        <v>109.45032</v>
      </c>
      <c r="I47" s="6">
        <v>135.79956999999999</v>
      </c>
      <c r="J47" s="20">
        <v>100</v>
      </c>
      <c r="K47" s="6">
        <v>50</v>
      </c>
      <c r="L47" s="7">
        <v>76.988919999999993</v>
      </c>
      <c r="M47" s="8" t="s">
        <v>54</v>
      </c>
      <c r="N47" s="8" t="s">
        <v>57</v>
      </c>
      <c r="O47" s="8" t="s">
        <v>55</v>
      </c>
      <c r="P47" s="8"/>
    </row>
    <row r="48" spans="1:16" x14ac:dyDescent="0.2">
      <c r="J48" s="20"/>
    </row>
    <row r="49" spans="1:16" x14ac:dyDescent="0.2">
      <c r="A49" s="11" t="s">
        <v>57</v>
      </c>
      <c r="B49" s="9"/>
      <c r="C49" s="9"/>
      <c r="D49" s="9"/>
      <c r="E49" s="9"/>
      <c r="F49" s="9"/>
      <c r="G49" s="9"/>
      <c r="H49" s="10">
        <f>SUM(H46:H48)</f>
        <v>109.45032</v>
      </c>
      <c r="I49" s="10">
        <f t="shared" ref="I49:L49" si="1">SUM(I46:I48)</f>
        <v>135.79956999999999</v>
      </c>
      <c r="J49" s="10">
        <f t="shared" si="1"/>
        <v>100</v>
      </c>
      <c r="K49" s="10">
        <f t="shared" si="1"/>
        <v>50</v>
      </c>
      <c r="L49" s="10">
        <f t="shared" si="1"/>
        <v>76.988919999999993</v>
      </c>
      <c r="M49" s="11"/>
      <c r="N49" s="11"/>
      <c r="O49" s="11"/>
      <c r="P49" s="11"/>
    </row>
    <row r="50" spans="1:16" x14ac:dyDescent="0.2">
      <c r="J50" s="20"/>
    </row>
    <row r="51" spans="1:16" x14ac:dyDescent="0.2">
      <c r="A51" s="5">
        <v>1</v>
      </c>
      <c r="B51" s="5">
        <v>6409</v>
      </c>
      <c r="C51" s="5">
        <v>2324</v>
      </c>
      <c r="D51" s="5">
        <v>90</v>
      </c>
      <c r="E51" s="5"/>
      <c r="F51" s="5"/>
      <c r="G51" s="5"/>
      <c r="H51" s="6">
        <v>3.7877999999999998</v>
      </c>
      <c r="I51" s="6">
        <v>1.2441</v>
      </c>
      <c r="J51" s="20"/>
      <c r="K51" s="6"/>
      <c r="L51" s="7">
        <v>2.0000000000000002E-5</v>
      </c>
      <c r="M51" s="8" t="s">
        <v>54</v>
      </c>
      <c r="N51" s="8" t="s">
        <v>58</v>
      </c>
      <c r="O51" s="8" t="s">
        <v>55</v>
      </c>
      <c r="P51" s="8"/>
    </row>
    <row r="52" spans="1:16" x14ac:dyDescent="0.2">
      <c r="J52" s="20"/>
    </row>
    <row r="53" spans="1:16" x14ac:dyDescent="0.2">
      <c r="A53" s="11" t="s">
        <v>58</v>
      </c>
      <c r="B53" s="9"/>
      <c r="C53" s="9"/>
      <c r="D53" s="9"/>
      <c r="E53" s="9"/>
      <c r="F53" s="9"/>
      <c r="G53" s="9"/>
      <c r="H53" s="10">
        <f>SUM(H50:H52)</f>
        <v>3.7877999999999998</v>
      </c>
      <c r="I53" s="10">
        <f t="shared" ref="I53:L53" si="2">SUM(I50:I52)</f>
        <v>1.2441</v>
      </c>
      <c r="J53" s="10">
        <f t="shared" si="2"/>
        <v>0</v>
      </c>
      <c r="K53" s="10">
        <f t="shared" si="2"/>
        <v>0</v>
      </c>
      <c r="L53" s="10">
        <f t="shared" si="2"/>
        <v>2.0000000000000002E-5</v>
      </c>
      <c r="M53" s="11"/>
      <c r="N53" s="11"/>
      <c r="O53" s="11"/>
      <c r="P53" s="11"/>
    </row>
    <row r="54" spans="1:16" x14ac:dyDescent="0.2">
      <c r="J54" s="20"/>
    </row>
    <row r="55" spans="1:16" x14ac:dyDescent="0.2">
      <c r="A55" s="5">
        <v>1</v>
      </c>
      <c r="B55" s="5">
        <v>6171</v>
      </c>
      <c r="C55" s="5">
        <v>2324</v>
      </c>
      <c r="D55" s="5">
        <v>91</v>
      </c>
      <c r="E55" s="5"/>
      <c r="F55" s="5"/>
      <c r="G55" s="5"/>
      <c r="H55" s="6">
        <v>0.34599999999999997</v>
      </c>
      <c r="I55" s="6">
        <v>17.346</v>
      </c>
      <c r="J55" s="20"/>
      <c r="K55" s="6"/>
      <c r="L55" s="7"/>
      <c r="M55" s="8" t="s">
        <v>54</v>
      </c>
      <c r="N55" s="8" t="s">
        <v>59</v>
      </c>
      <c r="O55" s="8" t="s">
        <v>44</v>
      </c>
      <c r="P55" s="8"/>
    </row>
    <row r="56" spans="1:16" x14ac:dyDescent="0.2">
      <c r="J56" s="20"/>
    </row>
    <row r="57" spans="1:16" x14ac:dyDescent="0.2">
      <c r="A57" s="11" t="s">
        <v>59</v>
      </c>
      <c r="B57" s="9"/>
      <c r="C57" s="9"/>
      <c r="D57" s="9"/>
      <c r="E57" s="9"/>
      <c r="F57" s="9"/>
      <c r="G57" s="9"/>
      <c r="H57" s="10">
        <f>SUM(H54:H56)</f>
        <v>0.34599999999999997</v>
      </c>
      <c r="I57" s="10">
        <f t="shared" ref="I57:L57" si="3">SUM(I54:I56)</f>
        <v>17.346</v>
      </c>
      <c r="J57" s="10">
        <f t="shared" si="3"/>
        <v>0</v>
      </c>
      <c r="K57" s="10">
        <f t="shared" si="3"/>
        <v>0</v>
      </c>
      <c r="L57" s="10">
        <f t="shared" si="3"/>
        <v>0</v>
      </c>
      <c r="M57" s="11"/>
      <c r="N57" s="11"/>
      <c r="O57" s="11"/>
      <c r="P57" s="11"/>
    </row>
    <row r="58" spans="1:16" x14ac:dyDescent="0.2">
      <c r="J58" s="20"/>
    </row>
    <row r="59" spans="1:16" x14ac:dyDescent="0.2">
      <c r="A59" s="5">
        <v>1</v>
      </c>
      <c r="B59" s="5">
        <v>6171</v>
      </c>
      <c r="C59" s="5">
        <v>2111</v>
      </c>
      <c r="D59" s="5">
        <v>93</v>
      </c>
      <c r="E59" s="5"/>
      <c r="F59" s="5"/>
      <c r="G59" s="5"/>
      <c r="H59" s="6">
        <v>4.4800000000000004</v>
      </c>
      <c r="I59" s="6"/>
      <c r="J59" s="20"/>
      <c r="K59" s="6"/>
      <c r="L59" s="7"/>
      <c r="M59" s="8" t="s">
        <v>61</v>
      </c>
      <c r="N59" s="8" t="s">
        <v>60</v>
      </c>
      <c r="O59" s="8" t="s">
        <v>44</v>
      </c>
      <c r="P59" s="8"/>
    </row>
    <row r="60" spans="1:16" x14ac:dyDescent="0.2">
      <c r="J60" s="20"/>
    </row>
    <row r="61" spans="1:16" x14ac:dyDescent="0.2">
      <c r="A61" s="11" t="s">
        <v>60</v>
      </c>
      <c r="B61" s="9"/>
      <c r="C61" s="9"/>
      <c r="D61" s="9"/>
      <c r="E61" s="9"/>
      <c r="F61" s="9"/>
      <c r="G61" s="9"/>
      <c r="H61" s="10">
        <f>SUM(H58:H60)</f>
        <v>4.4800000000000004</v>
      </c>
      <c r="I61" s="10">
        <f t="shared" ref="I61:L61" si="4">SUM(I58:I60)</f>
        <v>0</v>
      </c>
      <c r="J61" s="10">
        <f t="shared" si="4"/>
        <v>0</v>
      </c>
      <c r="K61" s="10">
        <f t="shared" si="4"/>
        <v>0</v>
      </c>
      <c r="L61" s="10">
        <f t="shared" si="4"/>
        <v>0</v>
      </c>
      <c r="M61" s="11"/>
      <c r="N61" s="11"/>
      <c r="O61" s="11"/>
      <c r="P61" s="11"/>
    </row>
    <row r="62" spans="1:16" x14ac:dyDescent="0.2">
      <c r="J62" s="20"/>
    </row>
    <row r="63" spans="1:16" x14ac:dyDescent="0.2">
      <c r="A63" s="5">
        <v>1</v>
      </c>
      <c r="B63" s="5">
        <v>6409</v>
      </c>
      <c r="C63" s="5">
        <v>2324</v>
      </c>
      <c r="D63" s="5">
        <v>96</v>
      </c>
      <c r="E63" s="5"/>
      <c r="F63" s="5"/>
      <c r="G63" s="5"/>
      <c r="H63" s="6">
        <v>180.67660000000001</v>
      </c>
      <c r="I63" s="6">
        <v>67.274680000000004</v>
      </c>
      <c r="J63" s="20">
        <v>50</v>
      </c>
      <c r="K63" s="6">
        <v>50</v>
      </c>
      <c r="L63" s="7">
        <v>25.212340000000001</v>
      </c>
      <c r="M63" s="8" t="s">
        <v>54</v>
      </c>
      <c r="N63" s="8" t="s">
        <v>62</v>
      </c>
      <c r="O63" s="8" t="s">
        <v>55</v>
      </c>
      <c r="P63" s="8"/>
    </row>
    <row r="64" spans="1:16" x14ac:dyDescent="0.2">
      <c r="J64" s="20"/>
    </row>
    <row r="65" spans="1:16" x14ac:dyDescent="0.2">
      <c r="A65" s="11" t="s">
        <v>62</v>
      </c>
      <c r="B65" s="9"/>
      <c r="C65" s="9"/>
      <c r="D65" s="9"/>
      <c r="E65" s="9"/>
      <c r="F65" s="9"/>
      <c r="G65" s="9"/>
      <c r="H65" s="10">
        <f>SUM(H62:H64)</f>
        <v>180.67660000000001</v>
      </c>
      <c r="I65" s="10">
        <f t="shared" ref="I65:L65" si="5">SUM(I62:I64)</f>
        <v>67.274680000000004</v>
      </c>
      <c r="J65" s="10">
        <f t="shared" si="5"/>
        <v>50</v>
      </c>
      <c r="K65" s="10">
        <f t="shared" si="5"/>
        <v>50</v>
      </c>
      <c r="L65" s="10">
        <f t="shared" si="5"/>
        <v>25.212340000000001</v>
      </c>
      <c r="M65" s="11"/>
      <c r="N65" s="11"/>
      <c r="O65" s="11"/>
      <c r="P65" s="11"/>
    </row>
    <row r="66" spans="1:16" x14ac:dyDescent="0.2">
      <c r="J66" s="20"/>
    </row>
    <row r="67" spans="1:16" x14ac:dyDescent="0.2">
      <c r="A67" s="5">
        <v>1</v>
      </c>
      <c r="B67" s="5">
        <v>6409</v>
      </c>
      <c r="C67" s="5">
        <v>2324</v>
      </c>
      <c r="D67" s="5">
        <v>98</v>
      </c>
      <c r="E67" s="5"/>
      <c r="F67" s="5"/>
      <c r="G67" s="5"/>
      <c r="H67" s="6">
        <v>146.49285</v>
      </c>
      <c r="I67" s="6">
        <v>171.05985999999999</v>
      </c>
      <c r="J67" s="20">
        <v>50</v>
      </c>
      <c r="K67" s="6">
        <v>50</v>
      </c>
      <c r="L67" s="7">
        <v>28.80218</v>
      </c>
      <c r="M67" s="8" t="s">
        <v>54</v>
      </c>
      <c r="N67" s="8" t="s">
        <v>63</v>
      </c>
      <c r="O67" s="8" t="s">
        <v>55</v>
      </c>
      <c r="P67" s="8"/>
    </row>
    <row r="68" spans="1:16" x14ac:dyDescent="0.2">
      <c r="J68" s="20"/>
    </row>
    <row r="69" spans="1:16" x14ac:dyDescent="0.2">
      <c r="A69" s="11" t="s">
        <v>63</v>
      </c>
      <c r="B69" s="9"/>
      <c r="C69" s="9"/>
      <c r="D69" s="9"/>
      <c r="E69" s="9"/>
      <c r="F69" s="9"/>
      <c r="G69" s="9"/>
      <c r="H69" s="10">
        <f>SUM(H66:H68)</f>
        <v>146.49285</v>
      </c>
      <c r="I69" s="10">
        <f t="shared" ref="I69:L69" si="6">SUM(I66:I68)</f>
        <v>171.05985999999999</v>
      </c>
      <c r="J69" s="10">
        <f t="shared" si="6"/>
        <v>50</v>
      </c>
      <c r="K69" s="10">
        <f t="shared" si="6"/>
        <v>50</v>
      </c>
      <c r="L69" s="10">
        <f t="shared" si="6"/>
        <v>28.80218</v>
      </c>
      <c r="M69" s="11"/>
      <c r="N69" s="11"/>
      <c r="O69" s="11"/>
      <c r="P69" s="11"/>
    </row>
    <row r="70" spans="1:16" x14ac:dyDescent="0.2">
      <c r="J70" s="20"/>
    </row>
    <row r="71" spans="1:16" x14ac:dyDescent="0.2">
      <c r="A71" s="5">
        <v>1</v>
      </c>
      <c r="B71" s="5"/>
      <c r="C71" s="5">
        <v>1361</v>
      </c>
      <c r="D71" s="5">
        <v>101</v>
      </c>
      <c r="E71" s="5"/>
      <c r="F71" s="5"/>
      <c r="G71" s="5"/>
      <c r="H71" s="6">
        <v>9.4</v>
      </c>
      <c r="I71" s="6">
        <v>15.4</v>
      </c>
      <c r="J71" s="20">
        <v>10</v>
      </c>
      <c r="K71" s="6">
        <v>10</v>
      </c>
      <c r="L71" s="7">
        <v>6</v>
      </c>
      <c r="M71" s="8" t="s">
        <v>28</v>
      </c>
      <c r="N71" s="8" t="s">
        <v>64</v>
      </c>
      <c r="O71" s="8"/>
      <c r="P71" s="8"/>
    </row>
    <row r="72" spans="1:16" x14ac:dyDescent="0.2">
      <c r="J72" s="20"/>
    </row>
    <row r="73" spans="1:16" x14ac:dyDescent="0.2">
      <c r="A73" s="11" t="s">
        <v>64</v>
      </c>
      <c r="B73" s="9"/>
      <c r="C73" s="9"/>
      <c r="D73" s="9"/>
      <c r="E73" s="9"/>
      <c r="F73" s="9"/>
      <c r="G73" s="9"/>
      <c r="H73" s="10">
        <f>SUM(H70:H72)</f>
        <v>9.4</v>
      </c>
      <c r="I73" s="10">
        <f t="shared" ref="I73:L73" si="7">SUM(I70:I72)</f>
        <v>15.4</v>
      </c>
      <c r="J73" s="10">
        <f t="shared" si="7"/>
        <v>10</v>
      </c>
      <c r="K73" s="10">
        <f t="shared" si="7"/>
        <v>10</v>
      </c>
      <c r="L73" s="10">
        <f t="shared" si="7"/>
        <v>6</v>
      </c>
      <c r="M73" s="11"/>
      <c r="N73" s="11"/>
      <c r="O73" s="11"/>
      <c r="P73" s="11"/>
    </row>
    <row r="74" spans="1:16" x14ac:dyDescent="0.2">
      <c r="J74" s="20"/>
    </row>
    <row r="75" spans="1:16" x14ac:dyDescent="0.2">
      <c r="A75" s="5">
        <v>1</v>
      </c>
      <c r="B75" s="5">
        <v>6310</v>
      </c>
      <c r="C75" s="5">
        <v>2141</v>
      </c>
      <c r="D75" s="5">
        <v>103</v>
      </c>
      <c r="E75" s="5"/>
      <c r="F75" s="5"/>
      <c r="G75" s="5"/>
      <c r="H75" s="6">
        <v>28.293189999999999</v>
      </c>
      <c r="I75" s="6">
        <v>31.146149999999999</v>
      </c>
      <c r="J75" s="20"/>
      <c r="K75" s="6"/>
      <c r="L75" s="7"/>
      <c r="M75" s="8" t="s">
        <v>46</v>
      </c>
      <c r="N75" s="8" t="s">
        <v>65</v>
      </c>
      <c r="O75" s="8" t="s">
        <v>47</v>
      </c>
      <c r="P75" s="8"/>
    </row>
    <row r="76" spans="1:16" x14ac:dyDescent="0.2">
      <c r="J76" s="20"/>
    </row>
    <row r="77" spans="1:16" x14ac:dyDescent="0.2">
      <c r="A77" s="11" t="s">
        <v>65</v>
      </c>
      <c r="B77" s="9"/>
      <c r="C77" s="9"/>
      <c r="D77" s="9"/>
      <c r="E77" s="9"/>
      <c r="F77" s="9"/>
      <c r="G77" s="9"/>
      <c r="H77" s="10">
        <f>SUM(H74:H76)</f>
        <v>28.293189999999999</v>
      </c>
      <c r="I77" s="10">
        <f t="shared" ref="I77:L77" si="8">SUM(I74:I76)</f>
        <v>31.146149999999999</v>
      </c>
      <c r="J77" s="10">
        <f t="shared" si="8"/>
        <v>0</v>
      </c>
      <c r="K77" s="10">
        <f t="shared" si="8"/>
        <v>0</v>
      </c>
      <c r="L77" s="10">
        <f t="shared" si="8"/>
        <v>0</v>
      </c>
      <c r="M77" s="11"/>
      <c r="N77" s="11"/>
      <c r="O77" s="11"/>
      <c r="P77" s="11"/>
    </row>
    <row r="78" spans="1:16" x14ac:dyDescent="0.2">
      <c r="J78" s="20"/>
    </row>
    <row r="79" spans="1:16" x14ac:dyDescent="0.2">
      <c r="A79" s="5">
        <v>1</v>
      </c>
      <c r="B79" s="5">
        <v>6409</v>
      </c>
      <c r="C79" s="5">
        <v>2329</v>
      </c>
      <c r="D79" s="5">
        <v>107</v>
      </c>
      <c r="E79" s="5"/>
      <c r="F79" s="5"/>
      <c r="G79" s="5"/>
      <c r="H79" s="6">
        <v>28.592770000000002</v>
      </c>
      <c r="I79" s="6">
        <v>17.367999999999999</v>
      </c>
      <c r="J79" s="20">
        <v>20</v>
      </c>
      <c r="K79" s="6">
        <v>20</v>
      </c>
      <c r="L79" s="7">
        <v>10.574999999999999</v>
      </c>
      <c r="M79" s="8" t="s">
        <v>45</v>
      </c>
      <c r="N79" s="8" t="s">
        <v>66</v>
      </c>
      <c r="O79" s="8" t="s">
        <v>55</v>
      </c>
      <c r="P79" s="8"/>
    </row>
    <row r="80" spans="1:16" x14ac:dyDescent="0.2">
      <c r="J80" s="20"/>
    </row>
    <row r="81" spans="1:16" x14ac:dyDescent="0.2">
      <c r="A81" s="11" t="s">
        <v>66</v>
      </c>
      <c r="B81" s="9"/>
      <c r="C81" s="9"/>
      <c r="D81" s="9"/>
      <c r="E81" s="9"/>
      <c r="F81" s="9"/>
      <c r="G81" s="9"/>
      <c r="H81" s="10">
        <f>SUM(H78:H80)</f>
        <v>28.592770000000002</v>
      </c>
      <c r="I81" s="10">
        <f t="shared" ref="I81:L81" si="9">SUM(I78:I80)</f>
        <v>17.367999999999999</v>
      </c>
      <c r="J81" s="10">
        <f t="shared" si="9"/>
        <v>20</v>
      </c>
      <c r="K81" s="10">
        <f t="shared" si="9"/>
        <v>20</v>
      </c>
      <c r="L81" s="10">
        <f t="shared" si="9"/>
        <v>10.574999999999999</v>
      </c>
      <c r="M81" s="11"/>
      <c r="N81" s="11"/>
      <c r="O81" s="11"/>
      <c r="P81" s="11"/>
    </row>
    <row r="82" spans="1:16" x14ac:dyDescent="0.2">
      <c r="J82" s="20"/>
    </row>
    <row r="83" spans="1:16" x14ac:dyDescent="0.2">
      <c r="A83" s="5">
        <v>1</v>
      </c>
      <c r="B83" s="5">
        <v>6409</v>
      </c>
      <c r="C83" s="5">
        <v>2329</v>
      </c>
      <c r="D83" s="5">
        <v>108</v>
      </c>
      <c r="E83" s="5"/>
      <c r="F83" s="5"/>
      <c r="G83" s="5"/>
      <c r="H83" s="6">
        <v>0</v>
      </c>
      <c r="I83" s="6">
        <v>0</v>
      </c>
      <c r="J83" s="20"/>
      <c r="K83" s="6"/>
      <c r="L83" s="7">
        <v>-0.129</v>
      </c>
      <c r="M83" s="8" t="s">
        <v>45</v>
      </c>
      <c r="N83" s="8" t="s">
        <v>67</v>
      </c>
      <c r="O83" s="8" t="s">
        <v>55</v>
      </c>
      <c r="P83" s="8"/>
    </row>
    <row r="84" spans="1:16" x14ac:dyDescent="0.2">
      <c r="J84" s="20"/>
    </row>
    <row r="85" spans="1:16" x14ac:dyDescent="0.2">
      <c r="A85" s="11" t="s">
        <v>67</v>
      </c>
      <c r="B85" s="9"/>
      <c r="C85" s="9"/>
      <c r="D85" s="9"/>
      <c r="E85" s="9"/>
      <c r="F85" s="9"/>
      <c r="G85" s="9"/>
      <c r="H85" s="10">
        <f>SUM(H82:H84)</f>
        <v>0</v>
      </c>
      <c r="I85" s="10">
        <f t="shared" ref="I85:L85" si="10">SUM(I82:I84)</f>
        <v>0</v>
      </c>
      <c r="J85" s="10">
        <f t="shared" si="10"/>
        <v>0</v>
      </c>
      <c r="K85" s="10">
        <f t="shared" si="10"/>
        <v>0</v>
      </c>
      <c r="L85" s="10">
        <f t="shared" si="10"/>
        <v>-0.129</v>
      </c>
      <c r="M85" s="11"/>
      <c r="N85" s="11"/>
      <c r="O85" s="11"/>
      <c r="P85" s="11"/>
    </row>
    <row r="86" spans="1:16" x14ac:dyDescent="0.2">
      <c r="J86" s="20"/>
    </row>
    <row r="87" spans="1:16" x14ac:dyDescent="0.2">
      <c r="A87" s="5">
        <v>1</v>
      </c>
      <c r="B87" s="5"/>
      <c r="C87" s="5">
        <v>1337</v>
      </c>
      <c r="D87" s="5">
        <v>122</v>
      </c>
      <c r="E87" s="5"/>
      <c r="F87" s="5"/>
      <c r="G87" s="5"/>
      <c r="H87" s="6">
        <v>1.663</v>
      </c>
      <c r="I87" s="6"/>
      <c r="J87" s="20"/>
      <c r="K87" s="6"/>
      <c r="L87" s="7"/>
      <c r="M87" s="8" t="s">
        <v>22</v>
      </c>
      <c r="N87" s="8" t="s">
        <v>68</v>
      </c>
      <c r="O87" s="8"/>
      <c r="P87" s="8"/>
    </row>
    <row r="88" spans="1:16" x14ac:dyDescent="0.2">
      <c r="A88" s="5">
        <v>1</v>
      </c>
      <c r="B88" s="5"/>
      <c r="C88" s="5">
        <v>1345</v>
      </c>
      <c r="D88" s="5">
        <v>122</v>
      </c>
      <c r="E88" s="5"/>
      <c r="F88" s="5"/>
      <c r="G88" s="5"/>
      <c r="H88" s="6">
        <v>45.776000000000003</v>
      </c>
      <c r="I88" s="6">
        <v>62.34</v>
      </c>
      <c r="J88" s="20">
        <v>50</v>
      </c>
      <c r="K88" s="6">
        <v>50</v>
      </c>
      <c r="L88" s="7">
        <v>43.371000000000002</v>
      </c>
      <c r="M88" s="8" t="s">
        <v>26</v>
      </c>
      <c r="N88" s="8" t="s">
        <v>68</v>
      </c>
      <c r="O88" s="8"/>
      <c r="P88" s="8"/>
    </row>
    <row r="89" spans="1:16" x14ac:dyDescent="0.2">
      <c r="J89" s="20"/>
    </row>
    <row r="90" spans="1:16" x14ac:dyDescent="0.2">
      <c r="A90" s="11" t="s">
        <v>68</v>
      </c>
      <c r="B90" s="9"/>
      <c r="C90" s="9"/>
      <c r="D90" s="9"/>
      <c r="E90" s="9"/>
      <c r="F90" s="9"/>
      <c r="G90" s="9"/>
      <c r="H90" s="10">
        <f>SUM(H86:H89)</f>
        <v>47.439</v>
      </c>
      <c r="I90" s="10">
        <f t="shared" ref="I90:L90" si="11">SUM(I86:I89)</f>
        <v>62.34</v>
      </c>
      <c r="J90" s="10">
        <f t="shared" si="11"/>
        <v>50</v>
      </c>
      <c r="K90" s="10">
        <f t="shared" si="11"/>
        <v>50</v>
      </c>
      <c r="L90" s="10">
        <f t="shared" si="11"/>
        <v>43.371000000000002</v>
      </c>
      <c r="M90" s="11"/>
      <c r="N90" s="11"/>
      <c r="O90" s="11"/>
      <c r="P90" s="11"/>
    </row>
    <row r="91" spans="1:16" x14ac:dyDescent="0.2">
      <c r="J91" s="20"/>
    </row>
    <row r="92" spans="1:16" x14ac:dyDescent="0.2">
      <c r="A92" s="5">
        <v>1</v>
      </c>
      <c r="B92" s="5">
        <v>6171</v>
      </c>
      <c r="C92" s="5">
        <v>2324</v>
      </c>
      <c r="D92" s="5">
        <v>124</v>
      </c>
      <c r="E92" s="5"/>
      <c r="F92" s="5"/>
      <c r="G92" s="5"/>
      <c r="H92" s="6">
        <v>1.3564000000000001</v>
      </c>
      <c r="I92" s="6">
        <v>2.7</v>
      </c>
      <c r="J92" s="20"/>
      <c r="K92" s="6"/>
      <c r="L92" s="7">
        <v>0.9</v>
      </c>
      <c r="M92" s="8" t="s">
        <v>54</v>
      </c>
      <c r="N92" s="8" t="s">
        <v>69</v>
      </c>
      <c r="O92" s="8" t="s">
        <v>44</v>
      </c>
      <c r="P92" s="8"/>
    </row>
    <row r="93" spans="1:16" x14ac:dyDescent="0.2">
      <c r="J93" s="20"/>
    </row>
    <row r="94" spans="1:16" x14ac:dyDescent="0.2">
      <c r="A94" s="11" t="s">
        <v>69</v>
      </c>
      <c r="B94" s="9"/>
      <c r="C94" s="9"/>
      <c r="D94" s="9"/>
      <c r="E94" s="9"/>
      <c r="F94" s="9"/>
      <c r="G94" s="9"/>
      <c r="H94" s="10">
        <f>SUM(H91:H93)</f>
        <v>1.3564000000000001</v>
      </c>
      <c r="I94" s="10">
        <f t="shared" ref="I94:L94" si="12">SUM(I91:I93)</f>
        <v>2.7</v>
      </c>
      <c r="J94" s="10">
        <f t="shared" si="12"/>
        <v>0</v>
      </c>
      <c r="K94" s="10">
        <f t="shared" si="12"/>
        <v>0</v>
      </c>
      <c r="L94" s="10">
        <f t="shared" si="12"/>
        <v>0.9</v>
      </c>
      <c r="M94" s="11"/>
      <c r="N94" s="11"/>
      <c r="O94" s="11"/>
      <c r="P94" s="11"/>
    </row>
    <row r="95" spans="1:16" x14ac:dyDescent="0.2">
      <c r="J95" s="20"/>
    </row>
    <row r="96" spans="1:16" x14ac:dyDescent="0.2">
      <c r="A96" s="5">
        <v>1</v>
      </c>
      <c r="B96" s="5">
        <v>3419</v>
      </c>
      <c r="C96" s="5">
        <v>2229</v>
      </c>
      <c r="D96" s="5">
        <v>190</v>
      </c>
      <c r="E96" s="5"/>
      <c r="F96" s="5"/>
      <c r="G96" s="5"/>
      <c r="H96" s="6">
        <v>116.6465</v>
      </c>
      <c r="I96" s="6">
        <v>139.47756999999999</v>
      </c>
      <c r="J96" s="20"/>
      <c r="K96" s="6"/>
      <c r="L96" s="7"/>
      <c r="M96" s="8" t="s">
        <v>37</v>
      </c>
      <c r="N96" s="8" t="s">
        <v>70</v>
      </c>
      <c r="O96" s="8" t="s">
        <v>41</v>
      </c>
      <c r="P96" s="8"/>
    </row>
    <row r="97" spans="1:16" x14ac:dyDescent="0.2">
      <c r="J97" s="20"/>
    </row>
    <row r="98" spans="1:16" x14ac:dyDescent="0.2">
      <c r="A98" s="11" t="s">
        <v>70</v>
      </c>
      <c r="B98" s="9"/>
      <c r="C98" s="9"/>
      <c r="D98" s="9"/>
      <c r="E98" s="9"/>
      <c r="F98" s="9"/>
      <c r="G98" s="9"/>
      <c r="H98" s="10">
        <f>SUM(H95:H97)</f>
        <v>116.6465</v>
      </c>
      <c r="I98" s="10">
        <f t="shared" ref="I98:L98" si="13">SUM(I95:I97)</f>
        <v>139.47756999999999</v>
      </c>
      <c r="J98" s="10">
        <f t="shared" si="13"/>
        <v>0</v>
      </c>
      <c r="K98" s="10">
        <f t="shared" si="13"/>
        <v>0</v>
      </c>
      <c r="L98" s="10">
        <f t="shared" si="13"/>
        <v>0</v>
      </c>
      <c r="M98" s="11"/>
      <c r="N98" s="11"/>
      <c r="O98" s="11"/>
      <c r="P98" s="11"/>
    </row>
    <row r="99" spans="1:16" x14ac:dyDescent="0.2">
      <c r="J99" s="20"/>
    </row>
    <row r="100" spans="1:16" x14ac:dyDescent="0.2">
      <c r="A100" s="5">
        <v>1</v>
      </c>
      <c r="B100" s="5">
        <v>3319</v>
      </c>
      <c r="C100" s="5">
        <v>2229</v>
      </c>
      <c r="D100" s="5">
        <v>191</v>
      </c>
      <c r="E100" s="5"/>
      <c r="F100" s="5"/>
      <c r="G100" s="5"/>
      <c r="H100" s="6">
        <v>42.336590000000001</v>
      </c>
      <c r="I100" s="6">
        <v>24.776969999999999</v>
      </c>
      <c r="J100" s="20"/>
      <c r="K100" s="6"/>
      <c r="L100" s="7">
        <v>3.36016</v>
      </c>
      <c r="M100" s="8" t="s">
        <v>37</v>
      </c>
      <c r="N100" s="8" t="s">
        <v>71</v>
      </c>
      <c r="O100" s="8" t="s">
        <v>40</v>
      </c>
      <c r="P100" s="8"/>
    </row>
    <row r="101" spans="1:16" x14ac:dyDescent="0.2">
      <c r="J101" s="20"/>
    </row>
    <row r="102" spans="1:16" x14ac:dyDescent="0.2">
      <c r="A102" s="11" t="s">
        <v>71</v>
      </c>
      <c r="B102" s="9"/>
      <c r="C102" s="9"/>
      <c r="D102" s="9"/>
      <c r="E102" s="9"/>
      <c r="F102" s="9"/>
      <c r="G102" s="9"/>
      <c r="H102" s="10">
        <f>SUM(H99:H101)</f>
        <v>42.336590000000001</v>
      </c>
      <c r="I102" s="10">
        <f t="shared" ref="I102:L102" si="14">SUM(I99:I101)</f>
        <v>24.776969999999999</v>
      </c>
      <c r="J102" s="10">
        <f t="shared" si="14"/>
        <v>0</v>
      </c>
      <c r="K102" s="10">
        <f t="shared" si="14"/>
        <v>0</v>
      </c>
      <c r="L102" s="10">
        <f t="shared" si="14"/>
        <v>3.36016</v>
      </c>
      <c r="M102" s="11"/>
      <c r="N102" s="11"/>
      <c r="O102" s="11"/>
      <c r="P102" s="11"/>
    </row>
    <row r="103" spans="1:16" x14ac:dyDescent="0.2">
      <c r="J103" s="20"/>
    </row>
    <row r="104" spans="1:16" x14ac:dyDescent="0.2">
      <c r="A104" s="5">
        <v>1</v>
      </c>
      <c r="B104" s="5">
        <v>3799</v>
      </c>
      <c r="C104" s="5">
        <v>2229</v>
      </c>
      <c r="D104" s="5">
        <v>192</v>
      </c>
      <c r="E104" s="5"/>
      <c r="F104" s="5"/>
      <c r="G104" s="5"/>
      <c r="H104" s="6"/>
      <c r="I104" s="6">
        <v>5.3372999999999999</v>
      </c>
      <c r="J104" s="20"/>
      <c r="K104" s="6"/>
      <c r="L104" s="7"/>
      <c r="M104" s="8" t="s">
        <v>37</v>
      </c>
      <c r="N104" s="8" t="s">
        <v>72</v>
      </c>
      <c r="O104" s="8" t="s">
        <v>73</v>
      </c>
      <c r="P104" s="8"/>
    </row>
    <row r="105" spans="1:16" x14ac:dyDescent="0.2">
      <c r="J105" s="20"/>
    </row>
    <row r="106" spans="1:16" x14ac:dyDescent="0.2">
      <c r="A106" s="11" t="s">
        <v>72</v>
      </c>
      <c r="B106" s="9"/>
      <c r="C106" s="9"/>
      <c r="D106" s="9"/>
      <c r="E106" s="9"/>
      <c r="F106" s="9"/>
      <c r="G106" s="9"/>
      <c r="H106" s="10">
        <f>SUM(H103:H105)</f>
        <v>0</v>
      </c>
      <c r="I106" s="10">
        <f t="shared" ref="I106:L106" si="15">SUM(I103:I105)</f>
        <v>5.3372999999999999</v>
      </c>
      <c r="J106" s="10">
        <f t="shared" si="15"/>
        <v>0</v>
      </c>
      <c r="K106" s="10">
        <f t="shared" si="15"/>
        <v>0</v>
      </c>
      <c r="L106" s="10">
        <f t="shared" si="15"/>
        <v>0</v>
      </c>
      <c r="M106" s="11"/>
      <c r="N106" s="11"/>
      <c r="O106" s="11"/>
      <c r="P106" s="11"/>
    </row>
    <row r="107" spans="1:16" x14ac:dyDescent="0.2">
      <c r="J107" s="20"/>
    </row>
    <row r="108" spans="1:16" x14ac:dyDescent="0.2">
      <c r="A108" s="5">
        <v>1</v>
      </c>
      <c r="B108" s="5">
        <v>4379</v>
      </c>
      <c r="C108" s="5">
        <v>2229</v>
      </c>
      <c r="D108" s="5">
        <v>193</v>
      </c>
      <c r="E108" s="5"/>
      <c r="F108" s="5"/>
      <c r="G108" s="5"/>
      <c r="H108" s="6">
        <v>23.023790000000002</v>
      </c>
      <c r="I108" s="6">
        <v>7.0309999999999997</v>
      </c>
      <c r="J108" s="20"/>
      <c r="K108" s="6"/>
      <c r="L108" s="7"/>
      <c r="M108" s="8" t="s">
        <v>37</v>
      </c>
      <c r="N108" s="8" t="s">
        <v>74</v>
      </c>
      <c r="O108" s="8" t="s">
        <v>42</v>
      </c>
      <c r="P108" s="8"/>
    </row>
    <row r="109" spans="1:16" x14ac:dyDescent="0.2">
      <c r="J109" s="20"/>
    </row>
    <row r="110" spans="1:16" x14ac:dyDescent="0.2">
      <c r="A110" s="11" t="s">
        <v>74</v>
      </c>
      <c r="B110" s="9"/>
      <c r="C110" s="9"/>
      <c r="D110" s="9"/>
      <c r="E110" s="9"/>
      <c r="F110" s="9"/>
      <c r="G110" s="9"/>
      <c r="H110" s="10">
        <f>SUM(H107:H109)</f>
        <v>23.023790000000002</v>
      </c>
      <c r="I110" s="10">
        <f t="shared" ref="I110:L110" si="16">SUM(I107:I109)</f>
        <v>7.0309999999999997</v>
      </c>
      <c r="J110" s="10">
        <f t="shared" si="16"/>
        <v>0</v>
      </c>
      <c r="K110" s="10">
        <f t="shared" si="16"/>
        <v>0</v>
      </c>
      <c r="L110" s="10">
        <f t="shared" si="16"/>
        <v>0</v>
      </c>
      <c r="M110" s="11"/>
      <c r="N110" s="11"/>
      <c r="O110" s="11"/>
      <c r="P110" s="11"/>
    </row>
    <row r="111" spans="1:16" x14ac:dyDescent="0.2">
      <c r="J111" s="20"/>
    </row>
    <row r="112" spans="1:16" x14ac:dyDescent="0.2">
      <c r="A112" s="5">
        <v>1</v>
      </c>
      <c r="B112" s="5">
        <v>3319</v>
      </c>
      <c r="C112" s="5">
        <v>2229</v>
      </c>
      <c r="D112" s="5">
        <v>195</v>
      </c>
      <c r="E112" s="5"/>
      <c r="F112" s="5"/>
      <c r="G112" s="5"/>
      <c r="H112" s="6"/>
      <c r="I112" s="6"/>
      <c r="J112" s="20"/>
      <c r="K112" s="6"/>
      <c r="L112" s="7">
        <v>0.2702</v>
      </c>
      <c r="M112" s="8" t="s">
        <v>37</v>
      </c>
      <c r="N112" s="8" t="s">
        <v>75</v>
      </c>
      <c r="O112" s="8" t="s">
        <v>40</v>
      </c>
      <c r="P112" s="8"/>
    </row>
    <row r="113" spans="1:16" x14ac:dyDescent="0.2">
      <c r="J113" s="20"/>
    </row>
    <row r="114" spans="1:16" x14ac:dyDescent="0.2">
      <c r="A114" s="11" t="s">
        <v>75</v>
      </c>
      <c r="B114" s="9"/>
      <c r="C114" s="9"/>
      <c r="D114" s="9"/>
      <c r="E114" s="9"/>
      <c r="F114" s="9"/>
      <c r="G114" s="9"/>
      <c r="H114" s="10">
        <f>SUM(H111:H113)</f>
        <v>0</v>
      </c>
      <c r="I114" s="10">
        <f t="shared" ref="I114:L114" si="17">SUM(I111:I113)</f>
        <v>0</v>
      </c>
      <c r="J114" s="10">
        <f t="shared" si="17"/>
        <v>0</v>
      </c>
      <c r="K114" s="10">
        <f t="shared" si="17"/>
        <v>0</v>
      </c>
      <c r="L114" s="10">
        <f t="shared" si="17"/>
        <v>0.2702</v>
      </c>
      <c r="M114" s="11"/>
      <c r="N114" s="11"/>
      <c r="O114" s="11"/>
      <c r="P114" s="11"/>
    </row>
    <row r="115" spans="1:16" x14ac:dyDescent="0.2">
      <c r="J115" s="20"/>
    </row>
    <row r="116" spans="1:16" x14ac:dyDescent="0.2">
      <c r="A116" s="5">
        <v>1</v>
      </c>
      <c r="B116" s="5">
        <v>6409</v>
      </c>
      <c r="C116" s="5">
        <v>2329</v>
      </c>
      <c r="D116" s="5">
        <v>1309</v>
      </c>
      <c r="E116" s="5"/>
      <c r="F116" s="5"/>
      <c r="G116" s="5"/>
      <c r="H116" s="6">
        <v>0</v>
      </c>
      <c r="I116" s="6">
        <v>0</v>
      </c>
      <c r="J116" s="20"/>
      <c r="K116" s="6"/>
      <c r="L116" s="7">
        <v>0.9</v>
      </c>
      <c r="M116" s="8" t="s">
        <v>45</v>
      </c>
      <c r="N116" s="8" t="s">
        <v>76</v>
      </c>
      <c r="O116" s="8" t="s">
        <v>55</v>
      </c>
      <c r="P116" s="8"/>
    </row>
    <row r="117" spans="1:16" x14ac:dyDescent="0.2">
      <c r="J117" s="20"/>
    </row>
    <row r="118" spans="1:16" x14ac:dyDescent="0.2">
      <c r="A118" s="11" t="s">
        <v>76</v>
      </c>
      <c r="B118" s="9"/>
      <c r="C118" s="11" t="s">
        <v>77</v>
      </c>
      <c r="D118" s="9"/>
      <c r="E118" s="9"/>
      <c r="F118" s="9"/>
      <c r="G118" s="9"/>
      <c r="H118" s="10">
        <f>SUM(H115:H117)</f>
        <v>0</v>
      </c>
      <c r="I118" s="10">
        <f t="shared" ref="I118:L118" si="18">SUM(I115:I117)</f>
        <v>0</v>
      </c>
      <c r="J118" s="10">
        <f t="shared" si="18"/>
        <v>0</v>
      </c>
      <c r="K118" s="10">
        <f t="shared" si="18"/>
        <v>0</v>
      </c>
      <c r="L118" s="10">
        <f t="shared" si="18"/>
        <v>0.9</v>
      </c>
      <c r="M118" s="11"/>
      <c r="N118" s="11"/>
      <c r="O118" s="11"/>
      <c r="P118" s="11"/>
    </row>
    <row r="119" spans="1:16" x14ac:dyDescent="0.2">
      <c r="J119" s="20"/>
    </row>
    <row r="120" spans="1:16" x14ac:dyDescent="0.2">
      <c r="A120" s="5">
        <v>1</v>
      </c>
      <c r="B120" s="5">
        <v>6409</v>
      </c>
      <c r="C120" s="5">
        <v>2324</v>
      </c>
      <c r="D120" s="5">
        <v>2221</v>
      </c>
      <c r="E120" s="5"/>
      <c r="F120" s="5"/>
      <c r="G120" s="5"/>
      <c r="H120" s="6">
        <v>92.623599999999996</v>
      </c>
      <c r="I120" s="6">
        <v>65.088989999999995</v>
      </c>
      <c r="J120" s="20"/>
      <c r="K120" s="6"/>
      <c r="L120" s="7">
        <v>6.8344800000000001</v>
      </c>
      <c r="M120" s="8" t="s">
        <v>54</v>
      </c>
      <c r="N120" s="8" t="s">
        <v>77</v>
      </c>
      <c r="O120" s="8" t="s">
        <v>55</v>
      </c>
      <c r="P120" s="8"/>
    </row>
    <row r="121" spans="1:16" x14ac:dyDescent="0.2">
      <c r="J121" s="20"/>
    </row>
    <row r="122" spans="1:16" x14ac:dyDescent="0.2">
      <c r="A122" s="11" t="s">
        <v>77</v>
      </c>
      <c r="B122" s="11"/>
      <c r="C122" s="9"/>
      <c r="D122" s="9"/>
      <c r="E122" s="9"/>
      <c r="F122" s="9"/>
      <c r="G122" s="9"/>
      <c r="H122" s="10">
        <f>SUM(H119:H121)</f>
        <v>92.623599999999996</v>
      </c>
      <c r="I122" s="10">
        <f t="shared" ref="I122:L122" si="19">SUM(I119:I121)</f>
        <v>65.088989999999995</v>
      </c>
      <c r="J122" s="10">
        <f t="shared" si="19"/>
        <v>0</v>
      </c>
      <c r="K122" s="10">
        <f t="shared" si="19"/>
        <v>0</v>
      </c>
      <c r="L122" s="10">
        <f t="shared" si="19"/>
        <v>6.8344800000000001</v>
      </c>
      <c r="M122" s="11"/>
      <c r="N122" s="11"/>
      <c r="O122" s="11"/>
      <c r="P122" s="11"/>
    </row>
    <row r="123" spans="1:16" x14ac:dyDescent="0.2">
      <c r="J123" s="20"/>
    </row>
    <row r="124" spans="1:16" x14ac:dyDescent="0.2">
      <c r="A124" s="5">
        <v>1</v>
      </c>
      <c r="B124" s="5">
        <v>6171</v>
      </c>
      <c r="C124" s="5">
        <v>2324</v>
      </c>
      <c r="D124" s="5">
        <v>2324</v>
      </c>
      <c r="E124" s="5"/>
      <c r="F124" s="5"/>
      <c r="G124" s="5"/>
      <c r="H124" s="6">
        <v>4.2825300000000004</v>
      </c>
      <c r="I124" s="6"/>
      <c r="J124" s="20"/>
      <c r="K124" s="6"/>
      <c r="L124" s="7"/>
      <c r="M124" s="8" t="s">
        <v>54</v>
      </c>
      <c r="N124" s="8" t="s">
        <v>78</v>
      </c>
      <c r="O124" s="8" t="s">
        <v>44</v>
      </c>
      <c r="P124" s="8"/>
    </row>
    <row r="125" spans="1:16" x14ac:dyDescent="0.2">
      <c r="J125" s="20"/>
    </row>
    <row r="126" spans="1:16" x14ac:dyDescent="0.2">
      <c r="A126" s="11" t="s">
        <v>78</v>
      </c>
      <c r="B126" s="9"/>
      <c r="C126" s="9"/>
      <c r="D126" s="9"/>
      <c r="E126" s="9"/>
      <c r="F126" s="9"/>
      <c r="G126" s="9"/>
      <c r="H126" s="10">
        <f>SUM(H123:H125)</f>
        <v>4.2825300000000004</v>
      </c>
      <c r="I126" s="10">
        <f t="shared" ref="I126:L126" si="20">SUM(I123:I125)</f>
        <v>0</v>
      </c>
      <c r="J126" s="10">
        <f t="shared" si="20"/>
        <v>0</v>
      </c>
      <c r="K126" s="10">
        <f t="shared" si="20"/>
        <v>0</v>
      </c>
      <c r="L126" s="10">
        <f t="shared" si="20"/>
        <v>0</v>
      </c>
      <c r="M126" s="11"/>
      <c r="N126" s="11"/>
      <c r="O126" s="11"/>
      <c r="P126" s="11"/>
    </row>
    <row r="127" spans="1:16" x14ac:dyDescent="0.2">
      <c r="J127" s="21"/>
    </row>
    <row r="128" spans="1:16" x14ac:dyDescent="0.2">
      <c r="A128" s="15" t="s">
        <v>131</v>
      </c>
      <c r="B128" s="15"/>
      <c r="C128" s="15"/>
      <c r="D128" s="15"/>
      <c r="E128" s="15"/>
      <c r="F128" s="15"/>
      <c r="G128" s="15"/>
      <c r="H128" s="16">
        <f>SUM(H126,H122,H118,H114,H110,H106,H102,H98,H94,H90,H85,H81,H77,H73,H69,H65,H61,H57,H53,H49,H45)</f>
        <v>1118343.6903799998</v>
      </c>
      <c r="I128" s="16">
        <f t="shared" ref="I128:L128" si="21">SUM(I126,I122,I118,I114,I110,I106,I102,I98,I94,I90,I85,I81,I77,I73,I69,I65,I61,I57,I53,I49,I45)</f>
        <v>1247296.5382799997</v>
      </c>
      <c r="J128" s="16">
        <f t="shared" si="21"/>
        <v>1265573.3</v>
      </c>
      <c r="K128" s="16">
        <f t="shared" si="21"/>
        <v>1296942.3</v>
      </c>
      <c r="L128" s="16">
        <f t="shared" si="21"/>
        <v>595453.3352600002</v>
      </c>
      <c r="M128" s="17"/>
      <c r="N128" s="17"/>
      <c r="O128" s="17"/>
      <c r="P128" s="17"/>
    </row>
    <row r="129" spans="1:16" x14ac:dyDescent="0.2">
      <c r="H129" s="18"/>
      <c r="I129" s="18"/>
      <c r="J129" s="20"/>
      <c r="K129" s="18"/>
      <c r="L129" s="19"/>
    </row>
    <row r="130" spans="1:16" x14ac:dyDescent="0.2">
      <c r="A130" s="5">
        <v>1</v>
      </c>
      <c r="B130" s="5">
        <v>2295</v>
      </c>
      <c r="C130" s="5">
        <v>5169</v>
      </c>
      <c r="D130" s="5"/>
      <c r="E130" s="5"/>
      <c r="F130" s="5"/>
      <c r="G130" s="5"/>
      <c r="H130" s="6"/>
      <c r="I130" s="6"/>
      <c r="J130" s="20"/>
      <c r="K130" s="6">
        <v>12.1</v>
      </c>
      <c r="L130" s="7">
        <v>12.1</v>
      </c>
      <c r="M130" s="8" t="s">
        <v>79</v>
      </c>
      <c r="N130" s="8"/>
      <c r="O130" s="8" t="s">
        <v>38</v>
      </c>
      <c r="P130" s="8"/>
    </row>
    <row r="131" spans="1:16" x14ac:dyDescent="0.2">
      <c r="A131" s="5">
        <v>1</v>
      </c>
      <c r="B131" s="5">
        <v>2295</v>
      </c>
      <c r="C131" s="5">
        <v>5323</v>
      </c>
      <c r="D131" s="5"/>
      <c r="E131" s="5"/>
      <c r="F131" s="5"/>
      <c r="G131" s="5"/>
      <c r="H131" s="6"/>
      <c r="I131" s="6"/>
      <c r="J131" s="20">
        <v>10000</v>
      </c>
      <c r="K131" s="6">
        <v>9982.1</v>
      </c>
      <c r="L131" s="7"/>
      <c r="M131" s="8" t="s">
        <v>80</v>
      </c>
      <c r="N131" s="8"/>
      <c r="O131" s="8" t="s">
        <v>38</v>
      </c>
      <c r="P131" s="8"/>
    </row>
    <row r="132" spans="1:16" x14ac:dyDescent="0.2">
      <c r="A132" s="5">
        <v>1</v>
      </c>
      <c r="B132" s="5">
        <v>2295</v>
      </c>
      <c r="C132" s="5">
        <v>5499</v>
      </c>
      <c r="D132" s="5"/>
      <c r="E132" s="5"/>
      <c r="F132" s="5"/>
      <c r="G132" s="5"/>
      <c r="H132" s="6"/>
      <c r="I132" s="6"/>
      <c r="J132" s="20"/>
      <c r="K132" s="6">
        <v>5.8</v>
      </c>
      <c r="L132" s="7">
        <v>5.75</v>
      </c>
      <c r="M132" s="8" t="s">
        <v>81</v>
      </c>
      <c r="N132" s="8"/>
      <c r="O132" s="8" t="s">
        <v>38</v>
      </c>
      <c r="P132" s="8"/>
    </row>
    <row r="133" spans="1:16" x14ac:dyDescent="0.2">
      <c r="A133" s="5">
        <v>1</v>
      </c>
      <c r="B133" s="5">
        <v>6171</v>
      </c>
      <c r="C133" s="5">
        <v>5166</v>
      </c>
      <c r="D133" s="5"/>
      <c r="E133" s="5"/>
      <c r="F133" s="5"/>
      <c r="G133" s="5"/>
      <c r="H133" s="6">
        <v>145.19999999999999</v>
      </c>
      <c r="I133" s="6">
        <v>145.19999999999999</v>
      </c>
      <c r="J133" s="20">
        <v>150</v>
      </c>
      <c r="K133" s="6">
        <v>150</v>
      </c>
      <c r="L133" s="7">
        <v>72.599999999999994</v>
      </c>
      <c r="M133" s="8" t="s">
        <v>82</v>
      </c>
      <c r="N133" s="8"/>
      <c r="O133" s="8" t="s">
        <v>44</v>
      </c>
      <c r="P133" s="8"/>
    </row>
    <row r="134" spans="1:16" x14ac:dyDescent="0.2">
      <c r="A134" s="5">
        <v>1</v>
      </c>
      <c r="B134" s="5">
        <v>6171</v>
      </c>
      <c r="C134" s="5">
        <v>5169</v>
      </c>
      <c r="D134" s="5"/>
      <c r="E134" s="5"/>
      <c r="F134" s="5"/>
      <c r="G134" s="5"/>
      <c r="H134" s="6">
        <v>302.08767999999998</v>
      </c>
      <c r="I134" s="6">
        <v>338.27992</v>
      </c>
      <c r="J134" s="20">
        <v>1500</v>
      </c>
      <c r="K134" s="6">
        <v>1500</v>
      </c>
      <c r="L134" s="7">
        <v>247.20129</v>
      </c>
      <c r="M134" s="8" t="s">
        <v>79</v>
      </c>
      <c r="N134" s="8"/>
      <c r="O134" s="8" t="s">
        <v>44</v>
      </c>
      <c r="P134" s="8"/>
    </row>
    <row r="135" spans="1:16" x14ac:dyDescent="0.2">
      <c r="A135" s="5">
        <v>1</v>
      </c>
      <c r="B135" s="5">
        <v>6171</v>
      </c>
      <c r="C135" s="5">
        <v>5179</v>
      </c>
      <c r="D135" s="5"/>
      <c r="E135" s="5"/>
      <c r="F135" s="5"/>
      <c r="G135" s="5"/>
      <c r="H135" s="6">
        <v>437.21782000000002</v>
      </c>
      <c r="I135" s="6">
        <v>428.12812000000002</v>
      </c>
      <c r="J135" s="20">
        <v>500</v>
      </c>
      <c r="K135" s="6">
        <v>500</v>
      </c>
      <c r="L135" s="7">
        <v>432.24068999999997</v>
      </c>
      <c r="M135" s="8" t="s">
        <v>83</v>
      </c>
      <c r="N135" s="8"/>
      <c r="O135" s="8" t="s">
        <v>44</v>
      </c>
      <c r="P135" s="8"/>
    </row>
    <row r="136" spans="1:16" x14ac:dyDescent="0.2">
      <c r="A136" s="5">
        <v>1</v>
      </c>
      <c r="B136" s="5">
        <v>6171</v>
      </c>
      <c r="C136" s="5">
        <v>5189</v>
      </c>
      <c r="D136" s="5"/>
      <c r="E136" s="5"/>
      <c r="F136" s="5"/>
      <c r="G136" s="5"/>
      <c r="H136" s="6">
        <v>0</v>
      </c>
      <c r="I136" s="6">
        <v>0</v>
      </c>
      <c r="J136" s="20"/>
      <c r="K136" s="6"/>
      <c r="L136" s="7">
        <v>188</v>
      </c>
      <c r="M136" s="8" t="s">
        <v>84</v>
      </c>
      <c r="N136" s="8"/>
      <c r="O136" s="8" t="s">
        <v>44</v>
      </c>
      <c r="P136" s="8"/>
    </row>
    <row r="137" spans="1:16" x14ac:dyDescent="0.2">
      <c r="A137" s="5">
        <v>1</v>
      </c>
      <c r="B137" s="5">
        <v>6171</v>
      </c>
      <c r="C137" s="5">
        <v>5329</v>
      </c>
      <c r="D137" s="5"/>
      <c r="E137" s="5"/>
      <c r="F137" s="5"/>
      <c r="G137" s="5"/>
      <c r="H137" s="6">
        <v>197.608</v>
      </c>
      <c r="I137" s="6">
        <v>215.11199999999999</v>
      </c>
      <c r="J137" s="20">
        <v>250</v>
      </c>
      <c r="K137" s="6">
        <v>250</v>
      </c>
      <c r="L137" s="7">
        <v>219.90799999999999</v>
      </c>
      <c r="M137" s="8" t="s">
        <v>85</v>
      </c>
      <c r="N137" s="8"/>
      <c r="O137" s="8" t="s">
        <v>44</v>
      </c>
      <c r="P137" s="8"/>
    </row>
    <row r="138" spans="1:16" x14ac:dyDescent="0.2">
      <c r="A138" s="5">
        <v>1</v>
      </c>
      <c r="B138" s="5">
        <v>6221</v>
      </c>
      <c r="C138" s="5">
        <v>5221</v>
      </c>
      <c r="D138" s="5"/>
      <c r="E138" s="5"/>
      <c r="F138" s="5"/>
      <c r="G138" s="5"/>
      <c r="H138" s="6">
        <v>750</v>
      </c>
      <c r="I138" s="6"/>
      <c r="J138" s="20"/>
      <c r="K138" s="6"/>
      <c r="L138" s="7"/>
      <c r="M138" s="8" t="s">
        <v>86</v>
      </c>
      <c r="N138" s="8"/>
      <c r="O138" s="8" t="s">
        <v>87</v>
      </c>
      <c r="P138" s="8"/>
    </row>
    <row r="139" spans="1:16" x14ac:dyDescent="0.2">
      <c r="A139" s="5">
        <v>1</v>
      </c>
      <c r="B139" s="5">
        <v>6310</v>
      </c>
      <c r="C139" s="5">
        <v>5141</v>
      </c>
      <c r="D139" s="5"/>
      <c r="E139" s="5"/>
      <c r="F139" s="5"/>
      <c r="G139" s="5"/>
      <c r="H139" s="6">
        <v>11371.91324</v>
      </c>
      <c r="I139" s="6">
        <v>10791.08741</v>
      </c>
      <c r="J139" s="22">
        <v>10000</v>
      </c>
      <c r="K139" s="6">
        <v>15000</v>
      </c>
      <c r="L139" s="7">
        <v>3403.8024999999998</v>
      </c>
      <c r="M139" s="8" t="s">
        <v>88</v>
      </c>
      <c r="N139" s="8"/>
      <c r="O139" s="8" t="s">
        <v>47</v>
      </c>
      <c r="P139" s="8"/>
    </row>
    <row r="140" spans="1:16" x14ac:dyDescent="0.2">
      <c r="A140" s="5">
        <v>1</v>
      </c>
      <c r="B140" s="5">
        <v>6310</v>
      </c>
      <c r="C140" s="5">
        <v>5147</v>
      </c>
      <c r="D140" s="5"/>
      <c r="E140" s="5"/>
      <c r="F140" s="5"/>
      <c r="G140" s="5"/>
      <c r="H140" s="6">
        <v>21616.104899999998</v>
      </c>
      <c r="I140" s="6">
        <v>43007.672259999999</v>
      </c>
      <c r="J140" s="22">
        <v>20000</v>
      </c>
      <c r="K140" s="6">
        <v>50000</v>
      </c>
      <c r="L140" s="7">
        <v>335.85662000000002</v>
      </c>
      <c r="M140" s="8" t="s">
        <v>89</v>
      </c>
      <c r="N140" s="8"/>
      <c r="O140" s="8" t="s">
        <v>47</v>
      </c>
      <c r="P140" s="8"/>
    </row>
    <row r="141" spans="1:16" x14ac:dyDescent="0.2">
      <c r="A141" s="5">
        <v>1</v>
      </c>
      <c r="B141" s="5">
        <v>6310</v>
      </c>
      <c r="C141" s="5">
        <v>5149</v>
      </c>
      <c r="D141" s="5"/>
      <c r="E141" s="5"/>
      <c r="F141" s="5"/>
      <c r="G141" s="5"/>
      <c r="H141" s="6">
        <v>150.124</v>
      </c>
      <c r="I141" s="6">
        <v>6843.3959400000003</v>
      </c>
      <c r="J141" s="22">
        <v>2000</v>
      </c>
      <c r="K141" s="6">
        <v>13000</v>
      </c>
      <c r="L141" s="7"/>
      <c r="M141" s="8" t="s">
        <v>90</v>
      </c>
      <c r="N141" s="8"/>
      <c r="O141" s="8" t="s">
        <v>47</v>
      </c>
      <c r="P141" s="8"/>
    </row>
    <row r="142" spans="1:16" x14ac:dyDescent="0.2">
      <c r="A142" s="5">
        <v>1</v>
      </c>
      <c r="B142" s="5">
        <v>6310</v>
      </c>
      <c r="C142" s="5">
        <v>5163</v>
      </c>
      <c r="D142" s="5"/>
      <c r="E142" s="5"/>
      <c r="F142" s="5"/>
      <c r="G142" s="5"/>
      <c r="H142" s="6">
        <v>2083.43505</v>
      </c>
      <c r="I142" s="6">
        <v>2017.9862800000001</v>
      </c>
      <c r="J142" s="20">
        <v>5000</v>
      </c>
      <c r="K142" s="6">
        <v>3000</v>
      </c>
      <c r="L142" s="7">
        <v>2172.90182</v>
      </c>
      <c r="M142" s="8" t="s">
        <v>91</v>
      </c>
      <c r="N142" s="8"/>
      <c r="O142" s="8" t="s">
        <v>47</v>
      </c>
      <c r="P142" s="8"/>
    </row>
    <row r="143" spans="1:16" x14ac:dyDescent="0.2">
      <c r="A143" s="5">
        <v>1</v>
      </c>
      <c r="B143" s="5">
        <v>6399</v>
      </c>
      <c r="C143" s="5">
        <v>5362</v>
      </c>
      <c r="D143" s="5"/>
      <c r="E143" s="5"/>
      <c r="F143" s="5"/>
      <c r="G143" s="5"/>
      <c r="H143" s="6">
        <v>3220.5747999999999</v>
      </c>
      <c r="I143" s="6">
        <v>5280.65409</v>
      </c>
      <c r="J143" s="20">
        <v>10000</v>
      </c>
      <c r="K143" s="6">
        <v>10000</v>
      </c>
      <c r="L143" s="7">
        <v>3932.6568900000002</v>
      </c>
      <c r="M143" s="8" t="s">
        <v>92</v>
      </c>
      <c r="N143" s="8"/>
      <c r="O143" s="8" t="s">
        <v>93</v>
      </c>
      <c r="P143" s="8"/>
    </row>
    <row r="144" spans="1:16" x14ac:dyDescent="0.2">
      <c r="A144" s="5">
        <v>1</v>
      </c>
      <c r="B144" s="5">
        <v>6399</v>
      </c>
      <c r="C144" s="5">
        <v>5365</v>
      </c>
      <c r="D144" s="5"/>
      <c r="E144" s="5"/>
      <c r="F144" s="5"/>
      <c r="G144" s="5"/>
      <c r="H144" s="6">
        <v>18980.62</v>
      </c>
      <c r="I144" s="6">
        <v>24747.31</v>
      </c>
      <c r="J144" s="20">
        <v>28000</v>
      </c>
      <c r="K144" s="6">
        <v>24950</v>
      </c>
      <c r="L144" s="7">
        <v>24464.02</v>
      </c>
      <c r="M144" s="8" t="s">
        <v>94</v>
      </c>
      <c r="N144" s="8"/>
      <c r="O144" s="8" t="s">
        <v>93</v>
      </c>
      <c r="P144" s="8"/>
    </row>
    <row r="145" spans="1:16" x14ac:dyDescent="0.2">
      <c r="A145" s="5">
        <v>1</v>
      </c>
      <c r="B145" s="5">
        <v>6399</v>
      </c>
      <c r="C145" s="5">
        <v>5499</v>
      </c>
      <c r="D145" s="5"/>
      <c r="E145" s="5"/>
      <c r="F145" s="5"/>
      <c r="G145" s="5"/>
      <c r="H145" s="6">
        <v>7.3639999999999999</v>
      </c>
      <c r="I145" s="6">
        <v>13.6531</v>
      </c>
      <c r="J145" s="20">
        <v>50</v>
      </c>
      <c r="K145" s="6">
        <v>50</v>
      </c>
      <c r="L145" s="7">
        <v>11.382</v>
      </c>
      <c r="M145" s="8" t="s">
        <v>81</v>
      </c>
      <c r="N145" s="8"/>
      <c r="O145" s="8" t="s">
        <v>93</v>
      </c>
      <c r="P145" s="8"/>
    </row>
    <row r="146" spans="1:16" x14ac:dyDescent="0.2">
      <c r="A146" s="5">
        <v>1</v>
      </c>
      <c r="B146" s="5">
        <v>6409</v>
      </c>
      <c r="C146" s="5">
        <v>5901</v>
      </c>
      <c r="D146" s="5"/>
      <c r="E146" s="5"/>
      <c r="F146" s="5"/>
      <c r="G146" s="5"/>
      <c r="H146" s="6"/>
      <c r="I146" s="6"/>
      <c r="J146" s="22">
        <f>20640.1-716.7</f>
        <v>19923.399999999998</v>
      </c>
      <c r="K146" s="6">
        <v>29747.8</v>
      </c>
      <c r="L146" s="7"/>
      <c r="M146" s="8" t="s">
        <v>95</v>
      </c>
      <c r="N146" s="8"/>
      <c r="O146" s="8" t="s">
        <v>55</v>
      </c>
      <c r="P146" s="8"/>
    </row>
    <row r="147" spans="1:16" x14ac:dyDescent="0.2">
      <c r="A147" s="5">
        <v>1</v>
      </c>
      <c r="B147" s="5">
        <v>6409</v>
      </c>
      <c r="C147" s="5">
        <v>5909</v>
      </c>
      <c r="D147" s="5"/>
      <c r="E147" s="5"/>
      <c r="F147" s="5"/>
      <c r="G147" s="5"/>
      <c r="H147" s="6">
        <v>-0.2</v>
      </c>
      <c r="I147" s="6">
        <v>0</v>
      </c>
      <c r="J147" s="20"/>
      <c r="K147" s="6"/>
      <c r="L147" s="7">
        <v>0</v>
      </c>
      <c r="M147" s="8" t="s">
        <v>96</v>
      </c>
      <c r="N147" s="8"/>
      <c r="O147" s="8" t="s">
        <v>55</v>
      </c>
      <c r="P147" s="8"/>
    </row>
    <row r="148" spans="1:16" x14ac:dyDescent="0.2">
      <c r="J148" s="20"/>
    </row>
    <row r="149" spans="1:16" x14ac:dyDescent="0.2">
      <c r="A149" s="9" t="s">
        <v>130</v>
      </c>
      <c r="B149" s="9"/>
      <c r="C149" s="9"/>
      <c r="D149" s="9"/>
      <c r="E149" s="9"/>
      <c r="F149" s="9"/>
      <c r="G149" s="9"/>
      <c r="H149" s="10">
        <f>SUM(H129:H148)</f>
        <v>59262.049490000005</v>
      </c>
      <c r="I149" s="10">
        <f t="shared" ref="I149:L149" si="22">SUM(I129:I148)</f>
        <v>93828.479119999989</v>
      </c>
      <c r="J149" s="10">
        <f t="shared" si="22"/>
        <v>107373.4</v>
      </c>
      <c r="K149" s="10">
        <f t="shared" si="22"/>
        <v>158147.79999999999</v>
      </c>
      <c r="L149" s="10">
        <f t="shared" si="22"/>
        <v>35498.419809999999</v>
      </c>
      <c r="M149" s="11"/>
      <c r="N149" s="11"/>
      <c r="O149" s="11"/>
      <c r="P149" s="11"/>
    </row>
    <row r="150" spans="1:16" x14ac:dyDescent="0.2">
      <c r="J150" s="20"/>
    </row>
    <row r="151" spans="1:16" x14ac:dyDescent="0.2">
      <c r="A151" s="5">
        <v>1</v>
      </c>
      <c r="B151" s="5">
        <v>6171</v>
      </c>
      <c r="C151" s="5">
        <v>5166</v>
      </c>
      <c r="D151" s="5">
        <v>90</v>
      </c>
      <c r="E151" s="5"/>
      <c r="F151" s="5"/>
      <c r="G151" s="5"/>
      <c r="H151" s="6">
        <v>185.86058</v>
      </c>
      <c r="I151" s="6">
        <v>54.45</v>
      </c>
      <c r="J151" s="20">
        <v>1000</v>
      </c>
      <c r="K151" s="6">
        <v>1000</v>
      </c>
      <c r="L151" s="7"/>
      <c r="M151" s="8" t="s">
        <v>82</v>
      </c>
      <c r="N151" s="8" t="s">
        <v>58</v>
      </c>
      <c r="O151" s="8" t="s">
        <v>44</v>
      </c>
      <c r="P151" s="8"/>
    </row>
    <row r="152" spans="1:16" x14ac:dyDescent="0.2">
      <c r="A152" s="5">
        <v>1</v>
      </c>
      <c r="B152" s="5">
        <v>6171</v>
      </c>
      <c r="C152" s="5">
        <v>5169</v>
      </c>
      <c r="D152" s="5">
        <v>90</v>
      </c>
      <c r="E152" s="5"/>
      <c r="F152" s="5"/>
      <c r="G152" s="5"/>
      <c r="H152" s="6"/>
      <c r="I152" s="6"/>
      <c r="J152" s="20">
        <v>100</v>
      </c>
      <c r="K152" s="6">
        <v>100</v>
      </c>
      <c r="L152" s="7"/>
      <c r="M152" s="8" t="s">
        <v>79</v>
      </c>
      <c r="N152" s="8" t="s">
        <v>58</v>
      </c>
      <c r="O152" s="8" t="s">
        <v>44</v>
      </c>
      <c r="P152" s="8"/>
    </row>
    <row r="153" spans="1:16" x14ac:dyDescent="0.2">
      <c r="A153" s="5">
        <v>1</v>
      </c>
      <c r="B153" s="5">
        <v>6171</v>
      </c>
      <c r="C153" s="5">
        <v>5192</v>
      </c>
      <c r="D153" s="5">
        <v>90</v>
      </c>
      <c r="E153" s="5"/>
      <c r="F153" s="5"/>
      <c r="G153" s="5"/>
      <c r="H153" s="6">
        <v>23.893000000000001</v>
      </c>
      <c r="I153" s="6">
        <v>19.785</v>
      </c>
      <c r="J153" s="20">
        <v>2000</v>
      </c>
      <c r="K153" s="6">
        <v>2000</v>
      </c>
      <c r="L153" s="7">
        <v>89.323980000000006</v>
      </c>
      <c r="M153" s="8" t="s">
        <v>97</v>
      </c>
      <c r="N153" s="8" t="s">
        <v>58</v>
      </c>
      <c r="O153" s="8" t="s">
        <v>44</v>
      </c>
      <c r="P153" s="8"/>
    </row>
    <row r="154" spans="1:16" x14ac:dyDescent="0.2">
      <c r="J154" s="20"/>
    </row>
    <row r="155" spans="1:16" x14ac:dyDescent="0.2">
      <c r="A155" s="11" t="s">
        <v>58</v>
      </c>
      <c r="B155" s="9"/>
      <c r="C155" s="9"/>
      <c r="D155" s="9"/>
      <c r="E155" s="9"/>
      <c r="F155" s="9"/>
      <c r="G155" s="9"/>
      <c r="H155" s="10">
        <f>SUM(H150:H154)</f>
        <v>209.75358</v>
      </c>
      <c r="I155" s="10">
        <f t="shared" ref="I155:L155" si="23">SUM(I150:I154)</f>
        <v>74.234999999999999</v>
      </c>
      <c r="J155" s="10">
        <f t="shared" si="23"/>
        <v>3100</v>
      </c>
      <c r="K155" s="10">
        <f t="shared" si="23"/>
        <v>3100</v>
      </c>
      <c r="L155" s="10">
        <f t="shared" si="23"/>
        <v>89.323980000000006</v>
      </c>
      <c r="M155" s="11"/>
      <c r="N155" s="11"/>
      <c r="O155" s="11"/>
      <c r="P155" s="11"/>
    </row>
    <row r="156" spans="1:16" x14ac:dyDescent="0.2">
      <c r="J156" s="20"/>
    </row>
    <row r="157" spans="1:16" x14ac:dyDescent="0.2">
      <c r="A157" s="5">
        <v>1</v>
      </c>
      <c r="B157" s="5">
        <v>3419</v>
      </c>
      <c r="C157" s="5">
        <v>5213</v>
      </c>
      <c r="D157" s="5">
        <v>187</v>
      </c>
      <c r="E157" s="5"/>
      <c r="F157" s="5"/>
      <c r="G157" s="5"/>
      <c r="H157" s="6">
        <v>4350</v>
      </c>
      <c r="I157" s="6">
        <v>6000</v>
      </c>
      <c r="J157" s="20"/>
      <c r="K157" s="6">
        <v>11276</v>
      </c>
      <c r="L157" s="7">
        <v>11276</v>
      </c>
      <c r="M157" s="8" t="s">
        <v>99</v>
      </c>
      <c r="N157" s="8" t="s">
        <v>98</v>
      </c>
      <c r="O157" s="8" t="s">
        <v>41</v>
      </c>
      <c r="P157" s="8"/>
    </row>
    <row r="158" spans="1:16" x14ac:dyDescent="0.2">
      <c r="A158" s="5">
        <v>1</v>
      </c>
      <c r="B158" s="5">
        <v>3419</v>
      </c>
      <c r="C158" s="25">
        <v>5222</v>
      </c>
      <c r="D158" s="5">
        <v>187</v>
      </c>
      <c r="E158" s="5"/>
      <c r="F158" s="5"/>
      <c r="G158" s="5"/>
      <c r="H158" s="6">
        <v>5650</v>
      </c>
      <c r="I158" s="6">
        <v>4000</v>
      </c>
      <c r="J158" s="24">
        <v>16500</v>
      </c>
      <c r="K158" s="6">
        <v>5224</v>
      </c>
      <c r="L158" s="7">
        <v>5224</v>
      </c>
      <c r="M158" s="8" t="s">
        <v>100</v>
      </c>
      <c r="N158" s="8" t="s">
        <v>98</v>
      </c>
      <c r="O158" s="8" t="s">
        <v>41</v>
      </c>
      <c r="P158" s="8"/>
    </row>
    <row r="159" spans="1:16" x14ac:dyDescent="0.2">
      <c r="J159" s="20"/>
    </row>
    <row r="160" spans="1:16" x14ac:dyDescent="0.2">
      <c r="A160" s="11" t="s">
        <v>98</v>
      </c>
      <c r="B160" s="9"/>
      <c r="C160" s="9"/>
      <c r="D160" s="9"/>
      <c r="E160" s="9"/>
      <c r="F160" s="9"/>
      <c r="G160" s="9"/>
      <c r="H160" s="10">
        <f>SUM(H156:H159)</f>
        <v>10000</v>
      </c>
      <c r="I160" s="10">
        <f t="shared" ref="I160:L160" si="24">SUM(I156:I159)</f>
        <v>10000</v>
      </c>
      <c r="J160" s="10">
        <f t="shared" si="24"/>
        <v>16500</v>
      </c>
      <c r="K160" s="10">
        <f t="shared" si="24"/>
        <v>16500</v>
      </c>
      <c r="L160" s="10">
        <f t="shared" si="24"/>
        <v>16500</v>
      </c>
      <c r="M160" s="11"/>
      <c r="N160" s="11"/>
      <c r="O160" s="11"/>
      <c r="P160" s="11"/>
    </row>
    <row r="161" spans="1:16" x14ac:dyDescent="0.2">
      <c r="J161" s="20"/>
    </row>
    <row r="162" spans="1:16" x14ac:dyDescent="0.2">
      <c r="A162" s="5">
        <v>1</v>
      </c>
      <c r="B162" s="5">
        <v>3419</v>
      </c>
      <c r="C162" s="5">
        <v>5222</v>
      </c>
      <c r="D162" s="5">
        <v>188</v>
      </c>
      <c r="E162" s="5"/>
      <c r="F162" s="5"/>
      <c r="G162" s="5"/>
      <c r="H162" s="6">
        <v>40</v>
      </c>
      <c r="I162" s="6"/>
      <c r="J162" s="20"/>
      <c r="K162" s="6"/>
      <c r="L162" s="7"/>
      <c r="M162" s="8" t="s">
        <v>100</v>
      </c>
      <c r="N162" s="8" t="s">
        <v>101</v>
      </c>
      <c r="O162" s="8" t="s">
        <v>41</v>
      </c>
      <c r="P162" s="8"/>
    </row>
    <row r="163" spans="1:16" x14ac:dyDescent="0.2">
      <c r="A163" s="5">
        <v>1</v>
      </c>
      <c r="B163" s="5">
        <v>6409</v>
      </c>
      <c r="C163" s="5">
        <v>5213</v>
      </c>
      <c r="D163" s="5">
        <v>188</v>
      </c>
      <c r="E163" s="5"/>
      <c r="F163" s="5"/>
      <c r="G163" s="5"/>
      <c r="H163" s="6"/>
      <c r="I163" s="6">
        <v>20</v>
      </c>
      <c r="J163" s="20"/>
      <c r="K163" s="6"/>
      <c r="L163" s="7"/>
      <c r="M163" s="8" t="s">
        <v>99</v>
      </c>
      <c r="N163" s="8" t="s">
        <v>101</v>
      </c>
      <c r="O163" s="8" t="s">
        <v>55</v>
      </c>
      <c r="P163" s="8"/>
    </row>
    <row r="164" spans="1:16" x14ac:dyDescent="0.2">
      <c r="A164" s="5">
        <v>1</v>
      </c>
      <c r="B164" s="5">
        <v>6409</v>
      </c>
      <c r="C164" s="5">
        <v>5229</v>
      </c>
      <c r="D164" s="5">
        <v>188</v>
      </c>
      <c r="E164" s="5"/>
      <c r="F164" s="5"/>
      <c r="G164" s="5"/>
      <c r="H164" s="6"/>
      <c r="I164" s="6">
        <v>20</v>
      </c>
      <c r="J164" s="20"/>
      <c r="K164" s="6"/>
      <c r="L164" s="7"/>
      <c r="M164" s="8" t="s">
        <v>102</v>
      </c>
      <c r="N164" s="8" t="s">
        <v>101</v>
      </c>
      <c r="O164" s="8" t="s">
        <v>55</v>
      </c>
      <c r="P164" s="8"/>
    </row>
    <row r="165" spans="1:16" x14ac:dyDescent="0.2">
      <c r="A165" s="5">
        <v>1</v>
      </c>
      <c r="B165" s="5">
        <v>6409</v>
      </c>
      <c r="C165" s="25">
        <v>5492</v>
      </c>
      <c r="D165" s="5">
        <v>188</v>
      </c>
      <c r="E165" s="5"/>
      <c r="F165" s="5"/>
      <c r="G165" s="5"/>
      <c r="H165" s="6">
        <v>20</v>
      </c>
      <c r="I165" s="6">
        <v>20</v>
      </c>
      <c r="J165" s="22">
        <v>240</v>
      </c>
      <c r="K165" s="6">
        <v>240</v>
      </c>
      <c r="L165" s="7"/>
      <c r="M165" s="8" t="s">
        <v>103</v>
      </c>
      <c r="N165" s="8" t="s">
        <v>101</v>
      </c>
      <c r="O165" s="8" t="s">
        <v>55</v>
      </c>
      <c r="P165" s="8"/>
    </row>
    <row r="166" spans="1:16" x14ac:dyDescent="0.2">
      <c r="J166" s="20"/>
    </row>
    <row r="167" spans="1:16" x14ac:dyDescent="0.2">
      <c r="A167" s="11" t="s">
        <v>101</v>
      </c>
      <c r="B167" s="9"/>
      <c r="C167" s="9"/>
      <c r="D167" s="9"/>
      <c r="E167" s="9"/>
      <c r="F167" s="9"/>
      <c r="G167" s="9"/>
      <c r="H167" s="10">
        <f>SUM(H161:H166)</f>
        <v>60</v>
      </c>
      <c r="I167" s="10">
        <f t="shared" ref="I167:L167" si="25">SUM(I161:I166)</f>
        <v>60</v>
      </c>
      <c r="J167" s="10">
        <f t="shared" si="25"/>
        <v>240</v>
      </c>
      <c r="K167" s="10">
        <f t="shared" si="25"/>
        <v>240</v>
      </c>
      <c r="L167" s="10">
        <f t="shared" si="25"/>
        <v>0</v>
      </c>
      <c r="M167" s="11"/>
      <c r="N167" s="11"/>
      <c r="O167" s="11"/>
      <c r="P167" s="11"/>
    </row>
    <row r="168" spans="1:16" x14ac:dyDescent="0.2">
      <c r="J168" s="20"/>
    </row>
    <row r="169" spans="1:16" x14ac:dyDescent="0.2">
      <c r="A169" s="5">
        <v>1</v>
      </c>
      <c r="B169" s="5">
        <v>3419</v>
      </c>
      <c r="C169" s="5">
        <v>5213</v>
      </c>
      <c r="D169" s="5">
        <v>190</v>
      </c>
      <c r="E169" s="5"/>
      <c r="F169" s="5"/>
      <c r="G169" s="5"/>
      <c r="H169" s="6">
        <v>1402</v>
      </c>
      <c r="I169" s="6">
        <v>1456</v>
      </c>
      <c r="J169" s="20"/>
      <c r="K169" s="6">
        <v>1091</v>
      </c>
      <c r="L169" s="7">
        <v>1091</v>
      </c>
      <c r="M169" s="8" t="s">
        <v>99</v>
      </c>
      <c r="N169" s="8" t="s">
        <v>70</v>
      </c>
      <c r="O169" s="8" t="s">
        <v>41</v>
      </c>
      <c r="P169" s="8"/>
    </row>
    <row r="170" spans="1:16" x14ac:dyDescent="0.2">
      <c r="A170" s="5">
        <v>1</v>
      </c>
      <c r="B170" s="5">
        <v>3419</v>
      </c>
      <c r="C170" s="25">
        <v>5222</v>
      </c>
      <c r="D170" s="5">
        <v>190</v>
      </c>
      <c r="E170" s="5"/>
      <c r="F170" s="5"/>
      <c r="G170" s="5"/>
      <c r="H170" s="6">
        <v>19865.274000000001</v>
      </c>
      <c r="I170" s="6">
        <v>22889</v>
      </c>
      <c r="J170" s="24">
        <v>24500</v>
      </c>
      <c r="K170" s="6">
        <v>17116</v>
      </c>
      <c r="L170" s="7">
        <v>15393</v>
      </c>
      <c r="M170" s="8" t="s">
        <v>100</v>
      </c>
      <c r="N170" s="8" t="s">
        <v>70</v>
      </c>
      <c r="O170" s="8" t="s">
        <v>41</v>
      </c>
      <c r="P170" s="8"/>
    </row>
    <row r="171" spans="1:16" x14ac:dyDescent="0.2">
      <c r="A171" s="5">
        <v>1</v>
      </c>
      <c r="B171" s="5">
        <v>3419</v>
      </c>
      <c r="C171" s="5">
        <v>5493</v>
      </c>
      <c r="D171" s="5">
        <v>190</v>
      </c>
      <c r="E171" s="5"/>
      <c r="F171" s="5"/>
      <c r="G171" s="5"/>
      <c r="H171" s="6">
        <v>97.5</v>
      </c>
      <c r="I171" s="6">
        <v>140</v>
      </c>
      <c r="J171" s="20"/>
      <c r="K171" s="6">
        <v>110</v>
      </c>
      <c r="L171" s="7">
        <v>110</v>
      </c>
      <c r="M171" s="8" t="s">
        <v>104</v>
      </c>
      <c r="N171" s="8" t="s">
        <v>70</v>
      </c>
      <c r="O171" s="8" t="s">
        <v>41</v>
      </c>
      <c r="P171" s="8"/>
    </row>
    <row r="172" spans="1:16" x14ac:dyDescent="0.2">
      <c r="J172" s="20"/>
    </row>
    <row r="173" spans="1:16" x14ac:dyDescent="0.2">
      <c r="A173" s="11" t="s">
        <v>70</v>
      </c>
      <c r="B173" s="9"/>
      <c r="C173" s="9"/>
      <c r="D173" s="9"/>
      <c r="E173" s="9"/>
      <c r="F173" s="9"/>
      <c r="G173" s="9"/>
      <c r="H173" s="10">
        <f>SUM(H168:H172)</f>
        <v>21364.774000000001</v>
      </c>
      <c r="I173" s="10">
        <f t="shared" ref="I173:L173" si="26">SUM(I168:I172)</f>
        <v>24485</v>
      </c>
      <c r="J173" s="10">
        <f t="shared" si="26"/>
        <v>24500</v>
      </c>
      <c r="K173" s="10">
        <f t="shared" si="26"/>
        <v>18317</v>
      </c>
      <c r="L173" s="10">
        <f t="shared" si="26"/>
        <v>16594</v>
      </c>
      <c r="M173" s="11"/>
      <c r="N173" s="11"/>
      <c r="O173" s="11"/>
      <c r="P173" s="11"/>
    </row>
    <row r="174" spans="1:16" x14ac:dyDescent="0.2">
      <c r="J174" s="20"/>
    </row>
    <row r="175" spans="1:16" x14ac:dyDescent="0.2">
      <c r="A175" s="5">
        <v>1</v>
      </c>
      <c r="B175" s="5">
        <v>3319</v>
      </c>
      <c r="C175" s="5">
        <v>5212</v>
      </c>
      <c r="D175" s="5">
        <v>191</v>
      </c>
      <c r="E175" s="5"/>
      <c r="F175" s="5"/>
      <c r="G175" s="5"/>
      <c r="H175" s="6">
        <v>361</v>
      </c>
      <c r="I175" s="6">
        <v>422</v>
      </c>
      <c r="J175" s="20"/>
      <c r="K175" s="6">
        <v>790</v>
      </c>
      <c r="L175" s="7">
        <v>761</v>
      </c>
      <c r="M175" s="8" t="s">
        <v>105</v>
      </c>
      <c r="N175" s="8" t="s">
        <v>71</v>
      </c>
      <c r="O175" s="8" t="s">
        <v>40</v>
      </c>
      <c r="P175" s="8"/>
    </row>
    <row r="176" spans="1:16" x14ac:dyDescent="0.2">
      <c r="A176" s="5">
        <v>1</v>
      </c>
      <c r="B176" s="5">
        <v>3319</v>
      </c>
      <c r="C176" s="5">
        <v>5213</v>
      </c>
      <c r="D176" s="5">
        <v>191</v>
      </c>
      <c r="E176" s="5"/>
      <c r="F176" s="5"/>
      <c r="G176" s="5"/>
      <c r="H176" s="6"/>
      <c r="I176" s="6"/>
      <c r="J176" s="20"/>
      <c r="K176" s="6">
        <v>64</v>
      </c>
      <c r="L176" s="7">
        <v>64</v>
      </c>
      <c r="M176" s="8" t="s">
        <v>99</v>
      </c>
      <c r="N176" s="8" t="s">
        <v>71</v>
      </c>
      <c r="O176" s="8" t="s">
        <v>40</v>
      </c>
      <c r="P176" s="8"/>
    </row>
    <row r="177" spans="1:16" x14ac:dyDescent="0.2">
      <c r="A177" s="5">
        <v>1</v>
      </c>
      <c r="B177" s="5">
        <v>3319</v>
      </c>
      <c r="C177" s="5">
        <v>5221</v>
      </c>
      <c r="D177" s="5">
        <v>191</v>
      </c>
      <c r="E177" s="5"/>
      <c r="F177" s="5"/>
      <c r="G177" s="5"/>
      <c r="H177" s="6"/>
      <c r="I177" s="6">
        <v>64</v>
      </c>
      <c r="J177" s="20"/>
      <c r="K177" s="6">
        <v>63</v>
      </c>
      <c r="L177" s="7">
        <v>63</v>
      </c>
      <c r="M177" s="8" t="s">
        <v>86</v>
      </c>
      <c r="N177" s="8" t="s">
        <v>71</v>
      </c>
      <c r="O177" s="8" t="s">
        <v>40</v>
      </c>
      <c r="P177" s="8"/>
    </row>
    <row r="178" spans="1:16" x14ac:dyDescent="0.2">
      <c r="A178" s="5">
        <v>1</v>
      </c>
      <c r="B178" s="5">
        <v>3319</v>
      </c>
      <c r="C178" s="25">
        <v>5222</v>
      </c>
      <c r="D178" s="5">
        <v>191</v>
      </c>
      <c r="E178" s="5"/>
      <c r="F178" s="5"/>
      <c r="G178" s="5"/>
      <c r="H178" s="6">
        <v>1738.1412700000001</v>
      </c>
      <c r="I178" s="6">
        <v>2154.6733599999998</v>
      </c>
      <c r="J178" s="22">
        <v>3500</v>
      </c>
      <c r="K178" s="6">
        <v>2443</v>
      </c>
      <c r="L178" s="7">
        <v>2030</v>
      </c>
      <c r="M178" s="8" t="s">
        <v>100</v>
      </c>
      <c r="N178" s="8" t="s">
        <v>71</v>
      </c>
      <c r="O178" s="8" t="s">
        <v>40</v>
      </c>
      <c r="P178" s="8"/>
    </row>
    <row r="179" spans="1:16" x14ac:dyDescent="0.2">
      <c r="A179" s="5">
        <v>1</v>
      </c>
      <c r="B179" s="5">
        <v>3319</v>
      </c>
      <c r="C179" s="5">
        <v>5339</v>
      </c>
      <c r="D179" s="5">
        <v>191</v>
      </c>
      <c r="E179" s="5"/>
      <c r="F179" s="5"/>
      <c r="G179" s="5"/>
      <c r="H179" s="6">
        <v>20</v>
      </c>
      <c r="I179" s="6">
        <v>16</v>
      </c>
      <c r="J179" s="20"/>
      <c r="K179" s="6">
        <v>16</v>
      </c>
      <c r="L179" s="7">
        <v>16</v>
      </c>
      <c r="M179" s="8" t="s">
        <v>106</v>
      </c>
      <c r="N179" s="8" t="s">
        <v>71</v>
      </c>
      <c r="O179" s="8" t="s">
        <v>40</v>
      </c>
      <c r="P179" s="8"/>
    </row>
    <row r="180" spans="1:16" x14ac:dyDescent="0.2">
      <c r="A180" s="5">
        <v>1</v>
      </c>
      <c r="B180" s="5">
        <v>3319</v>
      </c>
      <c r="C180" s="5">
        <v>5493</v>
      </c>
      <c r="D180" s="5">
        <v>191</v>
      </c>
      <c r="E180" s="5"/>
      <c r="F180" s="5"/>
      <c r="G180" s="5"/>
      <c r="H180" s="6">
        <v>138</v>
      </c>
      <c r="I180" s="6">
        <v>180</v>
      </c>
      <c r="J180" s="20"/>
      <c r="K180" s="6">
        <v>124</v>
      </c>
      <c r="L180" s="7">
        <v>124</v>
      </c>
      <c r="M180" s="8" t="s">
        <v>104</v>
      </c>
      <c r="N180" s="8" t="s">
        <v>71</v>
      </c>
      <c r="O180" s="8" t="s">
        <v>40</v>
      </c>
      <c r="P180" s="8"/>
    </row>
    <row r="181" spans="1:16" x14ac:dyDescent="0.2">
      <c r="J181" s="20"/>
    </row>
    <row r="182" spans="1:16" x14ac:dyDescent="0.2">
      <c r="A182" s="11" t="s">
        <v>71</v>
      </c>
      <c r="B182" s="9"/>
      <c r="C182" s="9"/>
      <c r="D182" s="9"/>
      <c r="E182" s="9"/>
      <c r="F182" s="9"/>
      <c r="G182" s="9"/>
      <c r="H182" s="10">
        <f>SUM(H174:H181)</f>
        <v>2257.1412700000001</v>
      </c>
      <c r="I182" s="10">
        <f t="shared" ref="I182:L182" si="27">SUM(I174:I181)</f>
        <v>2836.6733599999998</v>
      </c>
      <c r="J182" s="10">
        <f t="shared" si="27"/>
        <v>3500</v>
      </c>
      <c r="K182" s="10">
        <f t="shared" si="27"/>
        <v>3500</v>
      </c>
      <c r="L182" s="10">
        <f t="shared" si="27"/>
        <v>3058</v>
      </c>
      <c r="M182" s="11"/>
      <c r="N182" s="11"/>
      <c r="O182" s="11"/>
      <c r="P182" s="11"/>
    </row>
    <row r="183" spans="1:16" x14ac:dyDescent="0.2">
      <c r="J183" s="20"/>
    </row>
    <row r="184" spans="1:16" x14ac:dyDescent="0.2">
      <c r="A184" s="5">
        <v>1</v>
      </c>
      <c r="B184" s="5">
        <v>3799</v>
      </c>
      <c r="C184" s="5">
        <v>5212</v>
      </c>
      <c r="D184" s="5">
        <v>192</v>
      </c>
      <c r="E184" s="5"/>
      <c r="F184" s="5"/>
      <c r="G184" s="5"/>
      <c r="H184" s="6"/>
      <c r="I184" s="6"/>
      <c r="J184" s="20"/>
      <c r="K184" s="6">
        <v>48</v>
      </c>
      <c r="L184" s="7">
        <v>48</v>
      </c>
      <c r="M184" s="8" t="s">
        <v>105</v>
      </c>
      <c r="N184" s="8" t="s">
        <v>72</v>
      </c>
      <c r="O184" s="8" t="s">
        <v>73</v>
      </c>
      <c r="P184" s="8"/>
    </row>
    <row r="185" spans="1:16" x14ac:dyDescent="0.2">
      <c r="A185" s="5">
        <v>1</v>
      </c>
      <c r="B185" s="5">
        <v>3799</v>
      </c>
      <c r="C185" s="25">
        <v>5222</v>
      </c>
      <c r="D185" s="5">
        <v>192</v>
      </c>
      <c r="E185" s="5"/>
      <c r="F185" s="5"/>
      <c r="G185" s="5"/>
      <c r="H185" s="6">
        <v>10</v>
      </c>
      <c r="I185" s="6">
        <v>50</v>
      </c>
      <c r="J185" s="22">
        <v>500</v>
      </c>
      <c r="K185" s="6">
        <v>331.5</v>
      </c>
      <c r="L185" s="7">
        <v>10</v>
      </c>
      <c r="M185" s="8" t="s">
        <v>100</v>
      </c>
      <c r="N185" s="8" t="s">
        <v>72</v>
      </c>
      <c r="O185" s="8" t="s">
        <v>73</v>
      </c>
      <c r="P185" s="8"/>
    </row>
    <row r="186" spans="1:16" x14ac:dyDescent="0.2">
      <c r="A186" s="5">
        <v>1</v>
      </c>
      <c r="B186" s="5">
        <v>3799</v>
      </c>
      <c r="C186" s="5">
        <v>5331</v>
      </c>
      <c r="D186" s="5">
        <v>192</v>
      </c>
      <c r="E186" s="5"/>
      <c r="F186" s="5"/>
      <c r="G186" s="5"/>
      <c r="H186" s="6"/>
      <c r="I186" s="6">
        <v>145</v>
      </c>
      <c r="J186" s="20"/>
      <c r="K186" s="6">
        <v>0</v>
      </c>
      <c r="L186" s="7"/>
      <c r="M186" s="8" t="s">
        <v>107</v>
      </c>
      <c r="N186" s="8" t="s">
        <v>72</v>
      </c>
      <c r="O186" s="8" t="s">
        <v>73</v>
      </c>
      <c r="P186" s="8"/>
    </row>
    <row r="187" spans="1:16" x14ac:dyDescent="0.2">
      <c r="A187" s="5">
        <v>1</v>
      </c>
      <c r="B187" s="5">
        <v>3799</v>
      </c>
      <c r="C187" s="5">
        <v>5339</v>
      </c>
      <c r="D187" s="5">
        <v>192</v>
      </c>
      <c r="E187" s="5"/>
      <c r="F187" s="5"/>
      <c r="G187" s="5"/>
      <c r="H187" s="6">
        <v>78</v>
      </c>
      <c r="I187" s="6">
        <v>63</v>
      </c>
      <c r="J187" s="20"/>
      <c r="K187" s="6">
        <v>80.5</v>
      </c>
      <c r="L187" s="7">
        <v>80.5</v>
      </c>
      <c r="M187" s="8" t="s">
        <v>106</v>
      </c>
      <c r="N187" s="8" t="s">
        <v>72</v>
      </c>
      <c r="O187" s="8" t="s">
        <v>73</v>
      </c>
      <c r="P187" s="8"/>
    </row>
    <row r="188" spans="1:16" x14ac:dyDescent="0.2">
      <c r="A188" s="5">
        <v>1</v>
      </c>
      <c r="B188" s="5">
        <v>3799</v>
      </c>
      <c r="C188" s="5">
        <v>5493</v>
      </c>
      <c r="D188" s="5">
        <v>192</v>
      </c>
      <c r="E188" s="5"/>
      <c r="F188" s="5"/>
      <c r="G188" s="5"/>
      <c r="H188" s="6">
        <v>65.628</v>
      </c>
      <c r="I188" s="6">
        <v>39.799999999999997</v>
      </c>
      <c r="J188" s="20"/>
      <c r="K188" s="6">
        <v>40</v>
      </c>
      <c r="L188" s="7"/>
      <c r="M188" s="8" t="s">
        <v>104</v>
      </c>
      <c r="N188" s="8" t="s">
        <v>72</v>
      </c>
      <c r="O188" s="8" t="s">
        <v>73</v>
      </c>
      <c r="P188" s="8"/>
    </row>
    <row r="189" spans="1:16" x14ac:dyDescent="0.2">
      <c r="J189" s="20"/>
    </row>
    <row r="190" spans="1:16" x14ac:dyDescent="0.2">
      <c r="A190" s="11" t="s">
        <v>72</v>
      </c>
      <c r="B190" s="9"/>
      <c r="C190" s="9"/>
      <c r="D190" s="9"/>
      <c r="E190" s="9"/>
      <c r="F190" s="9"/>
      <c r="G190" s="9"/>
      <c r="H190" s="10">
        <f>SUM(H183:H189)</f>
        <v>153.62799999999999</v>
      </c>
      <c r="I190" s="10">
        <f t="shared" ref="I190:L190" si="28">SUM(I183:I189)</f>
        <v>297.8</v>
      </c>
      <c r="J190" s="10">
        <f t="shared" si="28"/>
        <v>500</v>
      </c>
      <c r="K190" s="10">
        <f t="shared" si="28"/>
        <v>500</v>
      </c>
      <c r="L190" s="10">
        <f t="shared" si="28"/>
        <v>138.5</v>
      </c>
      <c r="M190" s="11"/>
      <c r="N190" s="11"/>
      <c r="O190" s="11"/>
      <c r="P190" s="11"/>
    </row>
    <row r="191" spans="1:16" x14ac:dyDescent="0.2">
      <c r="J191" s="20"/>
    </row>
    <row r="192" spans="1:16" x14ac:dyDescent="0.2">
      <c r="A192" s="5">
        <v>1</v>
      </c>
      <c r="B192" s="5">
        <v>4379</v>
      </c>
      <c r="C192" s="5">
        <v>5213</v>
      </c>
      <c r="D192" s="5">
        <v>193</v>
      </c>
      <c r="E192" s="5"/>
      <c r="F192" s="5"/>
      <c r="G192" s="5"/>
      <c r="H192" s="6">
        <v>84</v>
      </c>
      <c r="I192" s="6">
        <v>174</v>
      </c>
      <c r="J192" s="20"/>
      <c r="K192" s="6">
        <v>212.2</v>
      </c>
      <c r="L192" s="7">
        <v>212.2</v>
      </c>
      <c r="M192" s="8" t="s">
        <v>99</v>
      </c>
      <c r="N192" s="8" t="s">
        <v>74</v>
      </c>
      <c r="O192" s="8" t="s">
        <v>42</v>
      </c>
      <c r="P192" s="8"/>
    </row>
    <row r="193" spans="1:16" x14ac:dyDescent="0.2">
      <c r="A193" s="5">
        <v>1</v>
      </c>
      <c r="B193" s="5">
        <v>4379</v>
      </c>
      <c r="C193" s="5">
        <v>5221</v>
      </c>
      <c r="D193" s="5">
        <v>193</v>
      </c>
      <c r="E193" s="5"/>
      <c r="F193" s="5"/>
      <c r="G193" s="5"/>
      <c r="H193" s="6">
        <v>985.5</v>
      </c>
      <c r="I193" s="6">
        <v>1239</v>
      </c>
      <c r="J193" s="20"/>
      <c r="K193" s="6">
        <v>1233.5</v>
      </c>
      <c r="L193" s="7">
        <v>1184.4000000000001</v>
      </c>
      <c r="M193" s="8" t="s">
        <v>86</v>
      </c>
      <c r="N193" s="8" t="s">
        <v>74</v>
      </c>
      <c r="O193" s="8" t="s">
        <v>42</v>
      </c>
      <c r="P193" s="8"/>
    </row>
    <row r="194" spans="1:16" x14ac:dyDescent="0.2">
      <c r="A194" s="5">
        <v>1</v>
      </c>
      <c r="B194" s="5">
        <v>4379</v>
      </c>
      <c r="C194" s="25">
        <v>5222</v>
      </c>
      <c r="D194" s="5">
        <v>193</v>
      </c>
      <c r="E194" s="5"/>
      <c r="F194" s="5"/>
      <c r="G194" s="5"/>
      <c r="H194" s="6">
        <v>1069.3</v>
      </c>
      <c r="I194" s="6">
        <v>1180</v>
      </c>
      <c r="J194" s="22">
        <v>3500</v>
      </c>
      <c r="K194" s="6">
        <v>1442.1</v>
      </c>
      <c r="L194" s="7">
        <v>694.1</v>
      </c>
      <c r="M194" s="8" t="s">
        <v>100</v>
      </c>
      <c r="N194" s="8" t="s">
        <v>74</v>
      </c>
      <c r="O194" s="8" t="s">
        <v>42</v>
      </c>
      <c r="P194" s="8"/>
    </row>
    <row r="195" spans="1:16" x14ac:dyDescent="0.2">
      <c r="A195" s="5">
        <v>1</v>
      </c>
      <c r="B195" s="5">
        <v>4379</v>
      </c>
      <c r="C195" s="5">
        <v>5223</v>
      </c>
      <c r="D195" s="5">
        <v>193</v>
      </c>
      <c r="E195" s="5"/>
      <c r="F195" s="5"/>
      <c r="G195" s="5"/>
      <c r="H195" s="6">
        <v>361</v>
      </c>
      <c r="I195" s="6">
        <v>400</v>
      </c>
      <c r="J195" s="20"/>
      <c r="K195" s="6">
        <v>612.20000000000005</v>
      </c>
      <c r="L195" s="7">
        <v>520.79999999999995</v>
      </c>
      <c r="M195" s="8" t="s">
        <v>108</v>
      </c>
      <c r="N195" s="8" t="s">
        <v>74</v>
      </c>
      <c r="O195" s="8" t="s">
        <v>42</v>
      </c>
      <c r="P195" s="8"/>
    </row>
    <row r="196" spans="1:16" x14ac:dyDescent="0.2">
      <c r="J196" s="20"/>
    </row>
    <row r="197" spans="1:16" x14ac:dyDescent="0.2">
      <c r="A197" s="11" t="s">
        <v>74</v>
      </c>
      <c r="B197" s="9"/>
      <c r="C197" s="9"/>
      <c r="D197" s="9"/>
      <c r="E197" s="9"/>
      <c r="F197" s="9"/>
      <c r="G197" s="9"/>
      <c r="H197" s="10">
        <f>SUM(H191:H196)</f>
        <v>2499.8000000000002</v>
      </c>
      <c r="I197" s="10">
        <f t="shared" ref="I197:L197" si="29">SUM(I191:I196)</f>
        <v>2993</v>
      </c>
      <c r="J197" s="10">
        <f t="shared" si="29"/>
        <v>3500</v>
      </c>
      <c r="K197" s="10">
        <f t="shared" si="29"/>
        <v>3500</v>
      </c>
      <c r="L197" s="10">
        <f t="shared" si="29"/>
        <v>2611.5</v>
      </c>
      <c r="M197" s="11"/>
      <c r="N197" s="11"/>
      <c r="O197" s="11"/>
      <c r="P197" s="11"/>
    </row>
    <row r="198" spans="1:16" x14ac:dyDescent="0.2">
      <c r="J198" s="20"/>
    </row>
    <row r="199" spans="1:16" x14ac:dyDescent="0.2">
      <c r="A199" s="5">
        <v>1</v>
      </c>
      <c r="B199" s="5">
        <v>3299</v>
      </c>
      <c r="C199" s="5">
        <v>5493</v>
      </c>
      <c r="D199" s="5">
        <v>194</v>
      </c>
      <c r="E199" s="5"/>
      <c r="F199" s="5"/>
      <c r="G199" s="5"/>
      <c r="H199" s="6"/>
      <c r="I199" s="6">
        <v>792.54</v>
      </c>
      <c r="J199" s="20"/>
      <c r="K199" s="6"/>
      <c r="L199" s="7"/>
      <c r="M199" s="8" t="s">
        <v>104</v>
      </c>
      <c r="N199" s="8" t="s">
        <v>109</v>
      </c>
      <c r="O199" s="8" t="s">
        <v>110</v>
      </c>
      <c r="P199" s="8"/>
    </row>
    <row r="200" spans="1:16" x14ac:dyDescent="0.2">
      <c r="J200" s="20"/>
    </row>
    <row r="201" spans="1:16" x14ac:dyDescent="0.2">
      <c r="A201" s="11" t="s">
        <v>109</v>
      </c>
      <c r="B201" s="9"/>
      <c r="C201" s="9"/>
      <c r="D201" s="9"/>
      <c r="E201" s="9"/>
      <c r="F201" s="9"/>
      <c r="G201" s="9"/>
      <c r="H201" s="10">
        <f>SUM(H198:H200)</f>
        <v>0</v>
      </c>
      <c r="I201" s="10">
        <f t="shared" ref="I201:L201" si="30">SUM(I198:I200)</f>
        <v>792.54</v>
      </c>
      <c r="J201" s="10">
        <f t="shared" si="30"/>
        <v>0</v>
      </c>
      <c r="K201" s="10">
        <f t="shared" si="30"/>
        <v>0</v>
      </c>
      <c r="L201" s="10">
        <f t="shared" si="30"/>
        <v>0</v>
      </c>
      <c r="M201" s="11"/>
      <c r="N201" s="11"/>
      <c r="O201" s="11"/>
      <c r="P201" s="11"/>
    </row>
    <row r="202" spans="1:16" x14ac:dyDescent="0.2">
      <c r="J202" s="20"/>
    </row>
    <row r="203" spans="1:16" x14ac:dyDescent="0.2">
      <c r="A203" s="5">
        <v>1</v>
      </c>
      <c r="B203" s="25">
        <v>3299</v>
      </c>
      <c r="C203" s="25">
        <v>5229</v>
      </c>
      <c r="D203" s="5">
        <v>195</v>
      </c>
      <c r="E203" s="5"/>
      <c r="F203" s="5"/>
      <c r="G203" s="5"/>
      <c r="H203" s="6">
        <v>300</v>
      </c>
      <c r="I203" s="6">
        <v>200</v>
      </c>
      <c r="J203" s="22">
        <v>300</v>
      </c>
      <c r="K203" s="6">
        <v>300</v>
      </c>
      <c r="L203" s="7">
        <v>300</v>
      </c>
      <c r="M203" s="8" t="s">
        <v>102</v>
      </c>
      <c r="N203" s="8" t="s">
        <v>75</v>
      </c>
      <c r="O203" s="8" t="s">
        <v>110</v>
      </c>
      <c r="P203" s="8"/>
    </row>
    <row r="204" spans="1:16" x14ac:dyDescent="0.2">
      <c r="A204" s="5">
        <v>1</v>
      </c>
      <c r="B204" s="5">
        <v>3319</v>
      </c>
      <c r="C204" s="5">
        <v>5213</v>
      </c>
      <c r="D204" s="5">
        <v>195</v>
      </c>
      <c r="E204" s="5"/>
      <c r="F204" s="5"/>
      <c r="G204" s="5"/>
      <c r="H204" s="6"/>
      <c r="I204" s="6">
        <v>42</v>
      </c>
      <c r="J204" s="22"/>
      <c r="K204" s="6"/>
      <c r="L204" s="7"/>
      <c r="M204" s="8" t="s">
        <v>99</v>
      </c>
      <c r="N204" s="8" t="s">
        <v>75</v>
      </c>
      <c r="O204" s="8" t="s">
        <v>40</v>
      </c>
      <c r="P204" s="8"/>
    </row>
    <row r="205" spans="1:16" x14ac:dyDescent="0.2">
      <c r="A205" s="5">
        <v>1</v>
      </c>
      <c r="B205" s="5">
        <v>3319</v>
      </c>
      <c r="C205" s="5">
        <v>5222</v>
      </c>
      <c r="D205" s="5">
        <v>195</v>
      </c>
      <c r="E205" s="5"/>
      <c r="F205" s="5"/>
      <c r="G205" s="5"/>
      <c r="H205" s="6">
        <v>55</v>
      </c>
      <c r="I205" s="6"/>
      <c r="J205" s="22"/>
      <c r="K205" s="6"/>
      <c r="L205" s="7"/>
      <c r="M205" s="8" t="s">
        <v>100</v>
      </c>
      <c r="N205" s="8" t="s">
        <v>75</v>
      </c>
      <c r="O205" s="8" t="s">
        <v>40</v>
      </c>
      <c r="P205" s="8"/>
    </row>
    <row r="206" spans="1:16" x14ac:dyDescent="0.2">
      <c r="A206" s="5">
        <v>1</v>
      </c>
      <c r="B206" s="5">
        <v>3419</v>
      </c>
      <c r="C206" s="5">
        <v>5213</v>
      </c>
      <c r="D206" s="5">
        <v>195</v>
      </c>
      <c r="E206" s="5"/>
      <c r="F206" s="5"/>
      <c r="G206" s="5"/>
      <c r="H206" s="6">
        <v>2000</v>
      </c>
      <c r="I206" s="6">
        <v>3350</v>
      </c>
      <c r="J206" s="22"/>
      <c r="K206" s="6">
        <v>3000</v>
      </c>
      <c r="L206" s="7"/>
      <c r="M206" s="8" t="s">
        <v>99</v>
      </c>
      <c r="N206" s="8" t="s">
        <v>75</v>
      </c>
      <c r="O206" s="8" t="s">
        <v>41</v>
      </c>
      <c r="P206" s="8"/>
    </row>
    <row r="207" spans="1:16" x14ac:dyDescent="0.2">
      <c r="A207" s="5">
        <v>1</v>
      </c>
      <c r="B207" s="5">
        <v>3419</v>
      </c>
      <c r="C207" s="5">
        <v>5222</v>
      </c>
      <c r="D207" s="5">
        <v>195</v>
      </c>
      <c r="E207" s="5"/>
      <c r="F207" s="5"/>
      <c r="G207" s="5"/>
      <c r="H207" s="6">
        <v>2068.951</v>
      </c>
      <c r="I207" s="6">
        <v>2400</v>
      </c>
      <c r="J207" s="22"/>
      <c r="K207" s="6">
        <v>6234</v>
      </c>
      <c r="L207" s="7">
        <v>3539.01494</v>
      </c>
      <c r="M207" s="8" t="s">
        <v>100</v>
      </c>
      <c r="N207" s="8" t="s">
        <v>75</v>
      </c>
      <c r="O207" s="8" t="s">
        <v>41</v>
      </c>
      <c r="P207" s="8"/>
    </row>
    <row r="208" spans="1:16" x14ac:dyDescent="0.2">
      <c r="A208" s="5">
        <v>1</v>
      </c>
      <c r="B208" s="5">
        <v>3419</v>
      </c>
      <c r="C208" s="5">
        <v>5493</v>
      </c>
      <c r="D208" s="5">
        <v>195</v>
      </c>
      <c r="E208" s="5"/>
      <c r="F208" s="5"/>
      <c r="G208" s="5"/>
      <c r="H208" s="6"/>
      <c r="I208" s="6">
        <v>129</v>
      </c>
      <c r="J208" s="22"/>
      <c r="K208" s="6"/>
      <c r="L208" s="7"/>
      <c r="M208" s="8" t="s">
        <v>104</v>
      </c>
      <c r="N208" s="8" t="s">
        <v>75</v>
      </c>
      <c r="O208" s="8" t="s">
        <v>41</v>
      </c>
      <c r="P208" s="8"/>
    </row>
    <row r="209" spans="1:16" x14ac:dyDescent="0.2">
      <c r="A209" s="5">
        <v>1</v>
      </c>
      <c r="B209" s="5">
        <v>3741</v>
      </c>
      <c r="C209" s="5">
        <v>5222</v>
      </c>
      <c r="D209" s="5">
        <v>195</v>
      </c>
      <c r="E209" s="5"/>
      <c r="F209" s="5"/>
      <c r="G209" s="5"/>
      <c r="H209" s="6">
        <v>50</v>
      </c>
      <c r="I209" s="6">
        <v>100</v>
      </c>
      <c r="J209" s="22"/>
      <c r="K209" s="6">
        <v>50</v>
      </c>
      <c r="L209" s="7"/>
      <c r="M209" s="8" t="s">
        <v>100</v>
      </c>
      <c r="N209" s="8" t="s">
        <v>75</v>
      </c>
      <c r="O209" s="8" t="s">
        <v>111</v>
      </c>
      <c r="P209" s="8"/>
    </row>
    <row r="210" spans="1:16" x14ac:dyDescent="0.2">
      <c r="A210" s="5">
        <v>1</v>
      </c>
      <c r="B210" s="5">
        <v>6221</v>
      </c>
      <c r="C210" s="5">
        <v>5222</v>
      </c>
      <c r="D210" s="5">
        <v>195</v>
      </c>
      <c r="E210" s="5"/>
      <c r="F210" s="5"/>
      <c r="G210" s="5"/>
      <c r="H210" s="6">
        <v>50</v>
      </c>
      <c r="I210" s="6"/>
      <c r="J210" s="20"/>
      <c r="K210" s="6"/>
      <c r="L210" s="7"/>
      <c r="M210" s="8" t="s">
        <v>100</v>
      </c>
      <c r="N210" s="8" t="s">
        <v>75</v>
      </c>
      <c r="O210" s="8" t="s">
        <v>87</v>
      </c>
      <c r="P210" s="8"/>
    </row>
    <row r="211" spans="1:16" x14ac:dyDescent="0.2">
      <c r="J211" s="20"/>
    </row>
    <row r="212" spans="1:16" x14ac:dyDescent="0.2">
      <c r="A212" s="11" t="s">
        <v>75</v>
      </c>
      <c r="B212" s="9"/>
      <c r="C212" s="9"/>
      <c r="D212" s="9"/>
      <c r="E212" s="9"/>
      <c r="F212" s="9"/>
      <c r="G212" s="9"/>
      <c r="H212" s="10">
        <f>SUM(H202:H211)</f>
        <v>4523.951</v>
      </c>
      <c r="I212" s="10">
        <f t="shared" ref="I212:L212" si="31">SUM(I202:I211)</f>
        <v>6221</v>
      </c>
      <c r="J212" s="10">
        <f t="shared" si="31"/>
        <v>300</v>
      </c>
      <c r="K212" s="10">
        <f t="shared" si="31"/>
        <v>9584</v>
      </c>
      <c r="L212" s="10">
        <f t="shared" si="31"/>
        <v>3839.01494</v>
      </c>
      <c r="M212" s="11"/>
      <c r="N212" s="11"/>
      <c r="O212" s="11"/>
      <c r="P212" s="11"/>
    </row>
    <row r="213" spans="1:16" x14ac:dyDescent="0.2">
      <c r="J213" s="20"/>
    </row>
    <row r="214" spans="1:16" x14ac:dyDescent="0.2">
      <c r="A214" s="5">
        <v>1</v>
      </c>
      <c r="B214" s="5">
        <v>3322</v>
      </c>
      <c r="C214" s="5">
        <v>5212</v>
      </c>
      <c r="D214" s="5">
        <v>197</v>
      </c>
      <c r="E214" s="5"/>
      <c r="F214" s="5"/>
      <c r="G214" s="5"/>
      <c r="H214" s="6">
        <v>347.92649999999998</v>
      </c>
      <c r="I214" s="6"/>
      <c r="J214" s="20"/>
      <c r="K214" s="6"/>
      <c r="L214" s="7"/>
      <c r="M214" s="8" t="s">
        <v>105</v>
      </c>
      <c r="N214" s="8" t="s">
        <v>112</v>
      </c>
      <c r="O214" s="8" t="s">
        <v>113</v>
      </c>
      <c r="P214" s="8"/>
    </row>
    <row r="215" spans="1:16" x14ac:dyDescent="0.2">
      <c r="A215" s="5">
        <v>1</v>
      </c>
      <c r="B215" s="5">
        <v>3322</v>
      </c>
      <c r="C215" s="25">
        <v>5213</v>
      </c>
      <c r="D215" s="5">
        <v>197</v>
      </c>
      <c r="E215" s="5"/>
      <c r="F215" s="5"/>
      <c r="G215" s="5"/>
      <c r="H215" s="6">
        <v>169.95249999999999</v>
      </c>
      <c r="I215" s="6">
        <v>180</v>
      </c>
      <c r="J215" s="22">
        <v>1000</v>
      </c>
      <c r="K215" s="6">
        <v>1000</v>
      </c>
      <c r="L215" s="7"/>
      <c r="M215" s="8" t="s">
        <v>99</v>
      </c>
      <c r="N215" s="8" t="s">
        <v>112</v>
      </c>
      <c r="O215" s="8" t="s">
        <v>113</v>
      </c>
      <c r="P215" s="8"/>
    </row>
    <row r="216" spans="1:16" x14ac:dyDescent="0.2">
      <c r="A216" s="5">
        <v>1</v>
      </c>
      <c r="B216" s="5">
        <v>3322</v>
      </c>
      <c r="C216" s="5">
        <v>5493</v>
      </c>
      <c r="D216" s="5">
        <v>197</v>
      </c>
      <c r="E216" s="5"/>
      <c r="F216" s="5"/>
      <c r="G216" s="5"/>
      <c r="H216" s="6">
        <v>180</v>
      </c>
      <c r="I216" s="6"/>
      <c r="J216" s="20"/>
      <c r="K216" s="6"/>
      <c r="L216" s="7"/>
      <c r="M216" s="8" t="s">
        <v>104</v>
      </c>
      <c r="N216" s="8" t="s">
        <v>112</v>
      </c>
      <c r="O216" s="8" t="s">
        <v>113</v>
      </c>
      <c r="P216" s="8"/>
    </row>
    <row r="217" spans="1:16" x14ac:dyDescent="0.2">
      <c r="J217" s="20"/>
    </row>
    <row r="218" spans="1:16" x14ac:dyDescent="0.2">
      <c r="A218" s="11" t="s">
        <v>112</v>
      </c>
      <c r="B218" s="9"/>
      <c r="C218" s="9"/>
      <c r="D218" s="9"/>
      <c r="E218" s="9"/>
      <c r="F218" s="9"/>
      <c r="G218" s="9"/>
      <c r="H218" s="10">
        <f>SUM(H213:H217)</f>
        <v>697.87899999999991</v>
      </c>
      <c r="I218" s="10">
        <f t="shared" ref="I218:L218" si="32">SUM(I213:I217)</f>
        <v>180</v>
      </c>
      <c r="J218" s="10">
        <f t="shared" si="32"/>
        <v>1000</v>
      </c>
      <c r="K218" s="10">
        <f t="shared" si="32"/>
        <v>1000</v>
      </c>
      <c r="L218" s="10">
        <f t="shared" si="32"/>
        <v>0</v>
      </c>
      <c r="M218" s="11"/>
      <c r="N218" s="11"/>
      <c r="O218" s="11"/>
      <c r="P218" s="11"/>
    </row>
    <row r="219" spans="1:16" x14ac:dyDescent="0.2">
      <c r="J219" s="20"/>
    </row>
    <row r="220" spans="1:16" x14ac:dyDescent="0.2">
      <c r="A220" s="5">
        <v>1</v>
      </c>
      <c r="B220" s="5">
        <v>1014</v>
      </c>
      <c r="C220" s="5">
        <v>5222</v>
      </c>
      <c r="D220" s="5">
        <v>199</v>
      </c>
      <c r="E220" s="5"/>
      <c r="F220" s="5"/>
      <c r="G220" s="5"/>
      <c r="H220" s="6">
        <v>30</v>
      </c>
      <c r="I220" s="6"/>
      <c r="J220" s="20"/>
      <c r="K220" s="6"/>
      <c r="L220" s="7"/>
      <c r="M220" s="8" t="s">
        <v>100</v>
      </c>
      <c r="N220" s="8" t="s">
        <v>114</v>
      </c>
      <c r="O220" s="8" t="s">
        <v>115</v>
      </c>
      <c r="P220" s="8"/>
    </row>
    <row r="221" spans="1:16" x14ac:dyDescent="0.2">
      <c r="A221" s="5">
        <v>1</v>
      </c>
      <c r="B221" s="5">
        <v>3315</v>
      </c>
      <c r="C221" s="5">
        <v>5339</v>
      </c>
      <c r="D221" s="5">
        <v>199</v>
      </c>
      <c r="E221" s="5"/>
      <c r="F221" s="5"/>
      <c r="G221" s="5"/>
      <c r="H221" s="6"/>
      <c r="I221" s="6">
        <v>50</v>
      </c>
      <c r="J221" s="20"/>
      <c r="K221" s="6"/>
      <c r="L221" s="7"/>
      <c r="M221" s="8" t="s">
        <v>106</v>
      </c>
      <c r="N221" s="8" t="s">
        <v>114</v>
      </c>
      <c r="O221" s="8" t="s">
        <v>116</v>
      </c>
      <c r="P221" s="8"/>
    </row>
    <row r="222" spans="1:16" x14ac:dyDescent="0.2">
      <c r="A222" s="5">
        <v>1</v>
      </c>
      <c r="B222" s="5">
        <v>3319</v>
      </c>
      <c r="C222" s="5">
        <v>5212</v>
      </c>
      <c r="D222" s="5">
        <v>199</v>
      </c>
      <c r="E222" s="5"/>
      <c r="F222" s="5"/>
      <c r="G222" s="5"/>
      <c r="H222" s="6"/>
      <c r="I222" s="6">
        <v>25</v>
      </c>
      <c r="J222" s="20"/>
      <c r="K222" s="6">
        <v>50</v>
      </c>
      <c r="L222" s="7">
        <v>50</v>
      </c>
      <c r="M222" s="8" t="s">
        <v>105</v>
      </c>
      <c r="N222" s="8" t="s">
        <v>114</v>
      </c>
      <c r="O222" s="8" t="s">
        <v>40</v>
      </c>
      <c r="P222" s="8"/>
    </row>
    <row r="223" spans="1:16" x14ac:dyDescent="0.2">
      <c r="A223" s="5">
        <v>1</v>
      </c>
      <c r="B223" s="5">
        <v>3319</v>
      </c>
      <c r="C223" s="5">
        <v>5213</v>
      </c>
      <c r="D223" s="5">
        <v>199</v>
      </c>
      <c r="E223" s="5"/>
      <c r="F223" s="5"/>
      <c r="G223" s="5"/>
      <c r="H223" s="6"/>
      <c r="I223" s="6">
        <v>50</v>
      </c>
      <c r="J223" s="20"/>
      <c r="K223" s="6">
        <v>50</v>
      </c>
      <c r="L223" s="7">
        <v>50</v>
      </c>
      <c r="M223" s="8" t="s">
        <v>99</v>
      </c>
      <c r="N223" s="8" t="s">
        <v>114</v>
      </c>
      <c r="O223" s="8" t="s">
        <v>40</v>
      </c>
      <c r="P223" s="8"/>
    </row>
    <row r="224" spans="1:16" x14ac:dyDescent="0.2">
      <c r="A224" s="5">
        <v>1</v>
      </c>
      <c r="B224" s="5">
        <v>3319</v>
      </c>
      <c r="C224" s="5">
        <v>5221</v>
      </c>
      <c r="D224" s="5">
        <v>199</v>
      </c>
      <c r="E224" s="5"/>
      <c r="F224" s="5"/>
      <c r="G224" s="5"/>
      <c r="H224" s="6">
        <v>18.571000000000002</v>
      </c>
      <c r="I224" s="6"/>
      <c r="J224" s="20"/>
      <c r="K224" s="6"/>
      <c r="L224" s="7"/>
      <c r="M224" s="8" t="s">
        <v>86</v>
      </c>
      <c r="N224" s="8" t="s">
        <v>114</v>
      </c>
      <c r="O224" s="8" t="s">
        <v>40</v>
      </c>
      <c r="P224" s="8"/>
    </row>
    <row r="225" spans="1:16" x14ac:dyDescent="0.2">
      <c r="A225" s="5">
        <v>1</v>
      </c>
      <c r="B225" s="5">
        <v>3319</v>
      </c>
      <c r="C225" s="5">
        <v>5222</v>
      </c>
      <c r="D225" s="5">
        <v>199</v>
      </c>
      <c r="E225" s="5"/>
      <c r="F225" s="5"/>
      <c r="G225" s="5"/>
      <c r="H225" s="6">
        <v>50</v>
      </c>
      <c r="I225" s="6"/>
      <c r="J225" s="20"/>
      <c r="K225" s="6"/>
      <c r="L225" s="7"/>
      <c r="M225" s="8" t="s">
        <v>100</v>
      </c>
      <c r="N225" s="8" t="s">
        <v>114</v>
      </c>
      <c r="O225" s="8" t="s">
        <v>40</v>
      </c>
      <c r="P225" s="8"/>
    </row>
    <row r="226" spans="1:16" x14ac:dyDescent="0.2">
      <c r="A226" s="5">
        <v>1</v>
      </c>
      <c r="B226" s="5">
        <v>3319</v>
      </c>
      <c r="C226" s="5">
        <v>5339</v>
      </c>
      <c r="D226" s="5">
        <v>199</v>
      </c>
      <c r="E226" s="5"/>
      <c r="F226" s="5"/>
      <c r="G226" s="5"/>
      <c r="H226" s="6"/>
      <c r="I226" s="6"/>
      <c r="J226" s="20"/>
      <c r="K226" s="6">
        <v>50</v>
      </c>
      <c r="L226" s="7">
        <v>50</v>
      </c>
      <c r="M226" s="8" t="s">
        <v>106</v>
      </c>
      <c r="N226" s="8" t="s">
        <v>114</v>
      </c>
      <c r="O226" s="8" t="s">
        <v>40</v>
      </c>
      <c r="P226" s="8"/>
    </row>
    <row r="227" spans="1:16" x14ac:dyDescent="0.2">
      <c r="A227" s="5">
        <v>1</v>
      </c>
      <c r="B227" s="5">
        <v>3319</v>
      </c>
      <c r="C227" s="5">
        <v>5493</v>
      </c>
      <c r="D227" s="5">
        <v>199</v>
      </c>
      <c r="E227" s="5"/>
      <c r="F227" s="5"/>
      <c r="G227" s="5"/>
      <c r="H227" s="6"/>
      <c r="I227" s="6"/>
      <c r="J227" s="20"/>
      <c r="K227" s="6">
        <v>5</v>
      </c>
      <c r="L227" s="7">
        <v>5</v>
      </c>
      <c r="M227" s="8" t="s">
        <v>104</v>
      </c>
      <c r="N227" s="8" t="s">
        <v>114</v>
      </c>
      <c r="O227" s="8" t="s">
        <v>40</v>
      </c>
      <c r="P227" s="8"/>
    </row>
    <row r="228" spans="1:16" x14ac:dyDescent="0.2">
      <c r="A228" s="5">
        <v>1</v>
      </c>
      <c r="B228" s="5">
        <v>3399</v>
      </c>
      <c r="C228" s="5">
        <v>5213</v>
      </c>
      <c r="D228" s="5">
        <v>199</v>
      </c>
      <c r="E228" s="5"/>
      <c r="F228" s="5"/>
      <c r="G228" s="5"/>
      <c r="H228" s="6">
        <v>40</v>
      </c>
      <c r="I228" s="6"/>
      <c r="J228" s="20"/>
      <c r="K228" s="6"/>
      <c r="L228" s="7"/>
      <c r="M228" s="8" t="s">
        <v>99</v>
      </c>
      <c r="N228" s="8" t="s">
        <v>114</v>
      </c>
      <c r="O228" s="8" t="s">
        <v>117</v>
      </c>
      <c r="P228" s="8"/>
    </row>
    <row r="229" spans="1:16" x14ac:dyDescent="0.2">
      <c r="A229" s="5">
        <v>1</v>
      </c>
      <c r="B229" s="5">
        <v>3399</v>
      </c>
      <c r="C229" s="5">
        <v>5223</v>
      </c>
      <c r="D229" s="5">
        <v>199</v>
      </c>
      <c r="E229" s="5"/>
      <c r="F229" s="5"/>
      <c r="G229" s="5"/>
      <c r="H229" s="6">
        <v>41</v>
      </c>
      <c r="I229" s="6"/>
      <c r="J229" s="20"/>
      <c r="K229" s="6"/>
      <c r="L229" s="7"/>
      <c r="M229" s="8" t="s">
        <v>108</v>
      </c>
      <c r="N229" s="8" t="s">
        <v>114</v>
      </c>
      <c r="O229" s="8" t="s">
        <v>117</v>
      </c>
      <c r="P229" s="8"/>
    </row>
    <row r="230" spans="1:16" x14ac:dyDescent="0.2">
      <c r="A230" s="5">
        <v>1</v>
      </c>
      <c r="B230" s="5">
        <v>3419</v>
      </c>
      <c r="C230" s="5">
        <v>5213</v>
      </c>
      <c r="D230" s="5">
        <v>199</v>
      </c>
      <c r="E230" s="5"/>
      <c r="F230" s="5"/>
      <c r="G230" s="5"/>
      <c r="H230" s="6">
        <v>50</v>
      </c>
      <c r="I230" s="6"/>
      <c r="J230" s="20"/>
      <c r="K230" s="6"/>
      <c r="L230" s="7"/>
      <c r="M230" s="8" t="s">
        <v>99</v>
      </c>
      <c r="N230" s="8" t="s">
        <v>114</v>
      </c>
      <c r="O230" s="8" t="s">
        <v>41</v>
      </c>
      <c r="P230" s="8"/>
    </row>
    <row r="231" spans="1:16" x14ac:dyDescent="0.2">
      <c r="A231" s="5">
        <v>1</v>
      </c>
      <c r="B231" s="5">
        <v>3419</v>
      </c>
      <c r="C231" s="5">
        <v>5222</v>
      </c>
      <c r="D231" s="5">
        <v>199</v>
      </c>
      <c r="E231" s="5"/>
      <c r="F231" s="5"/>
      <c r="G231" s="5"/>
      <c r="H231" s="6">
        <v>50</v>
      </c>
      <c r="I231" s="6">
        <v>75</v>
      </c>
      <c r="J231" s="20"/>
      <c r="K231" s="6">
        <v>150</v>
      </c>
      <c r="L231" s="7">
        <v>50</v>
      </c>
      <c r="M231" s="8" t="s">
        <v>100</v>
      </c>
      <c r="N231" s="8" t="s">
        <v>114</v>
      </c>
      <c r="O231" s="8" t="s">
        <v>41</v>
      </c>
      <c r="P231" s="8"/>
    </row>
    <row r="232" spans="1:16" x14ac:dyDescent="0.2">
      <c r="A232" s="5">
        <v>1</v>
      </c>
      <c r="B232" s="5">
        <v>3419</v>
      </c>
      <c r="C232" s="5">
        <v>5493</v>
      </c>
      <c r="D232" s="5">
        <v>199</v>
      </c>
      <c r="E232" s="5"/>
      <c r="F232" s="5"/>
      <c r="G232" s="5"/>
      <c r="H232" s="6">
        <v>95</v>
      </c>
      <c r="I232" s="6">
        <v>25</v>
      </c>
      <c r="J232" s="20"/>
      <c r="K232" s="6"/>
      <c r="L232" s="7"/>
      <c r="M232" s="8" t="s">
        <v>104</v>
      </c>
      <c r="N232" s="8" t="s">
        <v>114</v>
      </c>
      <c r="O232" s="8" t="s">
        <v>41</v>
      </c>
      <c r="P232" s="8"/>
    </row>
    <row r="233" spans="1:16" x14ac:dyDescent="0.2">
      <c r="A233" s="5">
        <v>1</v>
      </c>
      <c r="B233" s="5">
        <v>3421</v>
      </c>
      <c r="C233" s="5">
        <v>5222</v>
      </c>
      <c r="D233" s="5">
        <v>199</v>
      </c>
      <c r="E233" s="5"/>
      <c r="F233" s="5"/>
      <c r="G233" s="5"/>
      <c r="H233" s="6"/>
      <c r="I233" s="6">
        <v>30</v>
      </c>
      <c r="J233" s="20"/>
      <c r="K233" s="6"/>
      <c r="L233" s="7"/>
      <c r="M233" s="8" t="s">
        <v>100</v>
      </c>
      <c r="N233" s="8" t="s">
        <v>114</v>
      </c>
      <c r="O233" s="8" t="s">
        <v>118</v>
      </c>
      <c r="P233" s="8"/>
    </row>
    <row r="234" spans="1:16" x14ac:dyDescent="0.2">
      <c r="A234" s="5">
        <v>1</v>
      </c>
      <c r="B234" s="5">
        <v>3429</v>
      </c>
      <c r="C234" s="5">
        <v>5222</v>
      </c>
      <c r="D234" s="5">
        <v>199</v>
      </c>
      <c r="E234" s="5"/>
      <c r="F234" s="5"/>
      <c r="G234" s="5"/>
      <c r="H234" s="6">
        <v>90</v>
      </c>
      <c r="I234" s="6">
        <v>40</v>
      </c>
      <c r="J234" s="20"/>
      <c r="K234" s="6">
        <v>30</v>
      </c>
      <c r="L234" s="7">
        <v>30</v>
      </c>
      <c r="M234" s="8" t="s">
        <v>100</v>
      </c>
      <c r="N234" s="8" t="s">
        <v>114</v>
      </c>
      <c r="O234" s="8" t="s">
        <v>119</v>
      </c>
      <c r="P234" s="8"/>
    </row>
    <row r="235" spans="1:16" x14ac:dyDescent="0.2">
      <c r="A235" s="5">
        <v>1</v>
      </c>
      <c r="B235" s="5">
        <v>3900</v>
      </c>
      <c r="C235" s="5">
        <v>5222</v>
      </c>
      <c r="D235" s="5">
        <v>199</v>
      </c>
      <c r="E235" s="5"/>
      <c r="F235" s="5"/>
      <c r="G235" s="5"/>
      <c r="H235" s="6"/>
      <c r="I235" s="6"/>
      <c r="J235" s="20"/>
      <c r="K235" s="6">
        <v>22.6</v>
      </c>
      <c r="L235" s="7"/>
      <c r="M235" s="8" t="s">
        <v>100</v>
      </c>
      <c r="N235" s="8" t="s">
        <v>114</v>
      </c>
      <c r="O235" s="8" t="s">
        <v>120</v>
      </c>
      <c r="P235" s="8"/>
    </row>
    <row r="236" spans="1:16" x14ac:dyDescent="0.2">
      <c r="A236" s="5">
        <v>1</v>
      </c>
      <c r="B236" s="5">
        <v>4312</v>
      </c>
      <c r="C236" s="5">
        <v>5222</v>
      </c>
      <c r="D236" s="5">
        <v>199</v>
      </c>
      <c r="E236" s="5"/>
      <c r="F236" s="5"/>
      <c r="G236" s="5"/>
      <c r="H236" s="6">
        <v>20</v>
      </c>
      <c r="I236" s="6"/>
      <c r="J236" s="20"/>
      <c r="K236" s="6"/>
      <c r="L236" s="7"/>
      <c r="M236" s="8" t="s">
        <v>100</v>
      </c>
      <c r="N236" s="8" t="s">
        <v>114</v>
      </c>
      <c r="O236" s="8" t="s">
        <v>121</v>
      </c>
      <c r="P236" s="8"/>
    </row>
    <row r="237" spans="1:16" x14ac:dyDescent="0.2">
      <c r="A237" s="5">
        <v>1</v>
      </c>
      <c r="B237" s="5">
        <v>4379</v>
      </c>
      <c r="C237" s="5">
        <v>5213</v>
      </c>
      <c r="D237" s="5">
        <v>199</v>
      </c>
      <c r="E237" s="5"/>
      <c r="F237" s="5"/>
      <c r="G237" s="5"/>
      <c r="H237" s="6"/>
      <c r="I237" s="6"/>
      <c r="J237" s="20"/>
      <c r="K237" s="6">
        <v>50</v>
      </c>
      <c r="L237" s="7">
        <v>50</v>
      </c>
      <c r="M237" s="8" t="s">
        <v>99</v>
      </c>
      <c r="N237" s="8" t="s">
        <v>114</v>
      </c>
      <c r="O237" s="8" t="s">
        <v>42</v>
      </c>
      <c r="P237" s="8"/>
    </row>
    <row r="238" spans="1:16" x14ac:dyDescent="0.2">
      <c r="A238" s="5">
        <v>1</v>
      </c>
      <c r="B238" s="25">
        <v>6409</v>
      </c>
      <c r="C238" s="25">
        <v>5229</v>
      </c>
      <c r="D238" s="5">
        <v>199</v>
      </c>
      <c r="E238" s="5"/>
      <c r="F238" s="5"/>
      <c r="G238" s="5"/>
      <c r="H238" s="6"/>
      <c r="I238" s="6"/>
      <c r="J238" s="22">
        <v>500</v>
      </c>
      <c r="K238" s="6">
        <v>92.4</v>
      </c>
      <c r="L238" s="7"/>
      <c r="M238" s="8" t="s">
        <v>102</v>
      </c>
      <c r="N238" s="8" t="s">
        <v>114</v>
      </c>
      <c r="O238" s="8" t="s">
        <v>55</v>
      </c>
      <c r="P238" s="8"/>
    </row>
    <row r="239" spans="1:16" x14ac:dyDescent="0.2">
      <c r="J239" s="20"/>
    </row>
    <row r="240" spans="1:16" x14ac:dyDescent="0.2">
      <c r="A240" s="11" t="s">
        <v>114</v>
      </c>
      <c r="B240" s="9"/>
      <c r="C240" s="9"/>
      <c r="D240" s="9"/>
      <c r="E240" s="9"/>
      <c r="F240" s="9"/>
      <c r="G240" s="9"/>
      <c r="H240" s="10">
        <f>SUM(H219:H239)</f>
        <v>484.57100000000003</v>
      </c>
      <c r="I240" s="10">
        <f t="shared" ref="I240:L240" si="33">SUM(I219:I239)</f>
        <v>295</v>
      </c>
      <c r="J240" s="10">
        <f t="shared" si="33"/>
        <v>500</v>
      </c>
      <c r="K240" s="10">
        <f t="shared" si="33"/>
        <v>500</v>
      </c>
      <c r="L240" s="10">
        <f t="shared" si="33"/>
        <v>285</v>
      </c>
      <c r="M240" s="11"/>
      <c r="N240" s="11"/>
      <c r="O240" s="11"/>
      <c r="P240" s="11"/>
    </row>
    <row r="241" spans="1:16" x14ac:dyDescent="0.2">
      <c r="J241" s="21"/>
    </row>
    <row r="242" spans="1:16" x14ac:dyDescent="0.2">
      <c r="A242" s="15" t="s">
        <v>133</v>
      </c>
      <c r="B242" s="15"/>
      <c r="C242" s="15"/>
      <c r="D242" s="15"/>
      <c r="E242" s="15"/>
      <c r="F242" s="15"/>
      <c r="G242" s="15"/>
      <c r="H242" s="16">
        <f>SUM(H240,H218,H212,H201,H197,H190,H182,H173,H167,H160,H155,H149)</f>
        <v>101513.54734</v>
      </c>
      <c r="I242" s="16">
        <f t="shared" ref="I242:L242" si="34">SUM(I240,I218,I212,I201,I197,I190,I182,I173,I167,I160,I155,I149)</f>
        <v>142063.72748</v>
      </c>
      <c r="J242" s="16">
        <f t="shared" si="34"/>
        <v>161013.4</v>
      </c>
      <c r="K242" s="16">
        <f t="shared" si="34"/>
        <v>214888.8</v>
      </c>
      <c r="L242" s="16">
        <f t="shared" si="34"/>
        <v>78613.758730000001</v>
      </c>
      <c r="M242" s="17"/>
      <c r="N242" s="17"/>
      <c r="O242" s="17"/>
      <c r="P242" s="17"/>
    </row>
    <row r="243" spans="1:16" x14ac:dyDescent="0.2">
      <c r="J243" s="20"/>
    </row>
    <row r="244" spans="1:16" x14ac:dyDescent="0.2">
      <c r="A244" s="25">
        <v>1</v>
      </c>
      <c r="B244" s="25"/>
      <c r="C244" s="25">
        <v>8115</v>
      </c>
      <c r="D244" s="5"/>
      <c r="E244" s="5"/>
      <c r="F244" s="5"/>
      <c r="G244" s="5"/>
      <c r="H244" s="6"/>
      <c r="I244" s="6"/>
      <c r="J244" s="26">
        <v>0</v>
      </c>
      <c r="K244" s="6">
        <v>221822.3</v>
      </c>
      <c r="L244" s="7"/>
      <c r="M244" s="8" t="s">
        <v>122</v>
      </c>
      <c r="N244" s="8"/>
      <c r="O244" s="8"/>
      <c r="P244" s="8"/>
    </row>
    <row r="245" spans="1:16" x14ac:dyDescent="0.2">
      <c r="A245" s="5">
        <v>1</v>
      </c>
      <c r="B245" s="5"/>
      <c r="C245" s="5">
        <v>8117</v>
      </c>
      <c r="D245" s="5"/>
      <c r="E245" s="5"/>
      <c r="F245" s="5"/>
      <c r="G245" s="5"/>
      <c r="H245" s="6">
        <v>4792518.4669399997</v>
      </c>
      <c r="I245" s="6">
        <v>5375370.2343499996</v>
      </c>
      <c r="J245" s="20"/>
      <c r="K245" s="6"/>
      <c r="L245" s="7">
        <v>2316923.2954500001</v>
      </c>
      <c r="M245" s="8" t="s">
        <v>123</v>
      </c>
      <c r="N245" s="8"/>
      <c r="O245" s="8"/>
      <c r="P245" s="8"/>
    </row>
    <row r="246" spans="1:16" x14ac:dyDescent="0.2">
      <c r="A246" s="5">
        <v>1</v>
      </c>
      <c r="B246" s="5"/>
      <c r="C246" s="5">
        <v>8118</v>
      </c>
      <c r="D246" s="5"/>
      <c r="E246" s="5"/>
      <c r="F246" s="5"/>
      <c r="G246" s="5"/>
      <c r="H246" s="6">
        <v>-4686686.2048399998</v>
      </c>
      <c r="I246" s="6">
        <v>-5205068.7848100001</v>
      </c>
      <c r="J246" s="20"/>
      <c r="K246" s="6"/>
      <c r="L246" s="7">
        <v>-2623853.5000499999</v>
      </c>
      <c r="M246" s="8" t="s">
        <v>124</v>
      </c>
      <c r="N246" s="8"/>
      <c r="O246" s="8"/>
      <c r="P246" s="8"/>
    </row>
    <row r="247" spans="1:16" x14ac:dyDescent="0.2">
      <c r="A247" s="5">
        <v>1</v>
      </c>
      <c r="B247" s="5"/>
      <c r="C247" s="5">
        <v>8124</v>
      </c>
      <c r="D247" s="5"/>
      <c r="E247" s="5"/>
      <c r="F247" s="5"/>
      <c r="G247" s="5"/>
      <c r="H247" s="6">
        <v>-49170</v>
      </c>
      <c r="I247" s="6">
        <v>-7680.9091200000003</v>
      </c>
      <c r="J247" s="20"/>
      <c r="K247" s="6"/>
      <c r="L247" s="7"/>
      <c r="M247" s="8" t="s">
        <v>125</v>
      </c>
      <c r="N247" s="8"/>
      <c r="O247" s="8"/>
      <c r="P247" s="8"/>
    </row>
    <row r="248" spans="1:16" x14ac:dyDescent="0.2">
      <c r="A248" s="25">
        <v>1</v>
      </c>
      <c r="B248" s="25"/>
      <c r="C248" s="25">
        <v>8905</v>
      </c>
      <c r="D248" s="5"/>
      <c r="E248" s="5"/>
      <c r="F248" s="5"/>
      <c r="G248" s="5"/>
      <c r="H248" s="6">
        <v>-200000</v>
      </c>
      <c r="I248" s="6">
        <v>0</v>
      </c>
      <c r="J248" s="22">
        <v>300000</v>
      </c>
      <c r="K248" s="6"/>
      <c r="L248" s="7">
        <v>300000</v>
      </c>
      <c r="M248" s="8" t="s">
        <v>126</v>
      </c>
      <c r="N248" s="8"/>
      <c r="O248" s="8"/>
      <c r="P248" s="8"/>
    </row>
    <row r="249" spans="1:16" x14ac:dyDescent="0.2">
      <c r="A249" s="25">
        <v>1</v>
      </c>
      <c r="B249" s="25"/>
      <c r="C249" s="25">
        <v>8905</v>
      </c>
      <c r="J249" s="22">
        <v>-300000</v>
      </c>
      <c r="M249" s="8" t="s">
        <v>126</v>
      </c>
      <c r="N249" s="8"/>
    </row>
    <row r="250" spans="1:16" x14ac:dyDescent="0.2">
      <c r="A250" s="10" t="s">
        <v>130</v>
      </c>
      <c r="B250" s="9"/>
      <c r="C250" s="9"/>
      <c r="D250" s="9"/>
      <c r="E250" s="9"/>
      <c r="F250" s="9"/>
      <c r="G250" s="9"/>
      <c r="H250" s="10">
        <f>SUM(H243:H249)</f>
        <v>-143337.73790000007</v>
      </c>
      <c r="I250" s="10">
        <f t="shared" ref="I250:L250" si="35">SUM(I243:I249)</f>
        <v>162620.54041999948</v>
      </c>
      <c r="J250" s="10">
        <f t="shared" si="35"/>
        <v>0</v>
      </c>
      <c r="K250" s="10">
        <f t="shared" si="35"/>
        <v>221822.3</v>
      </c>
      <c r="L250" s="10">
        <f t="shared" si="35"/>
        <v>-6930.2045999998227</v>
      </c>
      <c r="M250" s="11"/>
      <c r="N250" s="11"/>
      <c r="O250" s="11"/>
      <c r="P250" s="11"/>
    </row>
    <row r="252" spans="1:16" x14ac:dyDescent="0.2">
      <c r="A252" s="15" t="s">
        <v>127</v>
      </c>
      <c r="B252" s="15"/>
      <c r="C252" s="15"/>
      <c r="D252" s="15"/>
      <c r="E252" s="15"/>
      <c r="F252" s="15"/>
      <c r="G252" s="15"/>
      <c r="H252" s="16">
        <f>SUM(H250)</f>
        <v>-143337.73790000007</v>
      </c>
      <c r="I252" s="16">
        <f t="shared" ref="I252:L252" si="36">SUM(I250)</f>
        <v>162620.54041999948</v>
      </c>
      <c r="J252" s="16">
        <f t="shared" si="36"/>
        <v>0</v>
      </c>
      <c r="K252" s="16">
        <f t="shared" si="36"/>
        <v>221822.3</v>
      </c>
      <c r="L252" s="16">
        <f t="shared" si="36"/>
        <v>-6930.2045999998227</v>
      </c>
      <c r="M252" s="17"/>
      <c r="N252" s="17"/>
      <c r="O252" s="17"/>
      <c r="P252" s="17"/>
    </row>
    <row r="254" spans="1:16" x14ac:dyDescent="0.2">
      <c r="A254" s="15" t="s">
        <v>132</v>
      </c>
      <c r="B254" s="15"/>
      <c r="C254" s="15"/>
      <c r="D254" s="15"/>
      <c r="E254" s="15"/>
      <c r="F254" s="15"/>
      <c r="G254" s="15"/>
      <c r="H254" s="16">
        <f>H128-H242</f>
        <v>1016830.1430399998</v>
      </c>
      <c r="I254" s="16">
        <f t="shared" ref="I254:L254" si="37">I128-I242</f>
        <v>1105232.8107999996</v>
      </c>
      <c r="J254" s="16">
        <f t="shared" si="37"/>
        <v>1104559.9000000001</v>
      </c>
      <c r="K254" s="16">
        <f t="shared" si="37"/>
        <v>1082053.5</v>
      </c>
      <c r="L254" s="16">
        <f t="shared" si="37"/>
        <v>516839.57653000019</v>
      </c>
      <c r="M254" s="17"/>
      <c r="N254" s="17"/>
      <c r="O254" s="17"/>
      <c r="P254" s="17"/>
    </row>
  </sheetData>
  <pageMargins left="0.19685039369791668" right="0.19685039369791668" top="0.19685039369791668" bottom="0.39370078739583336" header="0.19685039369791668" footer="0.19685039369791668"/>
  <pageSetup paperSize="8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ORJ 1</vt:lpstr>
      <vt:lpstr>'ORJ 1'!Názvy_tisku</vt:lpstr>
    </vt:vector>
  </TitlesOfParts>
  <Company>AQE advisors,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Obrovský</dc:creator>
  <cp:lastModifiedBy>Matějková Romana</cp:lastModifiedBy>
  <cp:lastPrinted>2024-10-18T09:25:46Z</cp:lastPrinted>
  <dcterms:created xsi:type="dcterms:W3CDTF">2024-07-16T12:02:49Z</dcterms:created>
  <dcterms:modified xsi:type="dcterms:W3CDTF">2024-10-31T08:02:39Z</dcterms:modified>
</cp:coreProperties>
</file>